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codeName="ThisWorkbook"/>
  <mc:AlternateContent xmlns:mc="http://schemas.openxmlformats.org/markup-compatibility/2006">
    <mc:Choice Requires="x15">
      <x15ac:absPath xmlns:x15ac="http://schemas.microsoft.com/office/spreadsheetml/2010/11/ac" url="https://nuwildcat-my.sharepoint.com/personal/tmn4413_ads_northwestern_edu/Documents/Desktop/"/>
    </mc:Choice>
  </mc:AlternateContent>
  <xr:revisionPtr revIDLastSave="0" documentId="8_{14AC3138-AFE1-4F7A-B61E-739348A808B1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Form" sheetId="10" r:id="rId1"/>
    <sheet name="Cashflows" sheetId="12" r:id="rId2"/>
    <sheet name="Acct Definitions" sheetId="13" r:id="rId3"/>
    <sheet name="Dept All Other" sheetId="8" state="hidden" r:id="rId4"/>
    <sheet name="Building" sheetId="9" state="hidden" r:id="rId5"/>
    <sheet name="Sightlines Definitions" sheetId="14" r:id="rId6"/>
    <sheet name="Acct Code" sheetId="7" state="hidden" r:id="rId7"/>
  </sheets>
  <externalReferences>
    <externalReference r:id="rId8"/>
  </externalReferences>
  <definedNames>
    <definedName name="_xlnm._FilterDatabase" localSheetId="4" hidden="1">Building!$A$5:$L$5</definedName>
    <definedName name="_xlnm.Print_Area" localSheetId="1">Cashflows!$A$1:$R$55</definedName>
    <definedName name="_xlnm.Print_Area" localSheetId="0">Form!$D$3:$P$75</definedName>
    <definedName name="validapproval">[1]Hide!$D$19:$D$21</definedName>
    <definedName name="validbudgetoffice">[1]Hide!$D$402:$D$407</definedName>
    <definedName name="validcampus">[1]Hide!$D$6:$D$8</definedName>
    <definedName name="validclass">[1]Hide!$D$93:$D$95</definedName>
    <definedName name="validdeptids">[1]Hide!$D$43:$D$89</definedName>
    <definedName name="validfund">[1]Hide!$D$396:$D$398</definedName>
    <definedName name="validplantpurpose">[1]Hide!$D$116:$D$138</definedName>
    <definedName name="validSIMSCODE">[1]Hide!$D$145:$D$390</definedName>
    <definedName name="validusecat">[1]Hide!$D$100:$D$112</definedName>
    <definedName name="validyear">[1]Hide!$D$25:$D$40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6" i="8" l="1"/>
  <c r="F46" i="8"/>
  <c r="G45" i="8"/>
  <c r="D67" i="12" l="1"/>
  <c r="C67" i="12"/>
  <c r="D33" i="12"/>
  <c r="C33" i="12"/>
  <c r="C5" i="12" l="1"/>
  <c r="C55" i="12" l="1"/>
  <c r="C51" i="12"/>
  <c r="C47" i="12"/>
  <c r="D57" i="10"/>
  <c r="F3" i="7"/>
  <c r="D56" i="10"/>
  <c r="F5" i="7"/>
  <c r="F6" i="7"/>
  <c r="F7" i="7"/>
  <c r="F8" i="7"/>
  <c r="F9" i="7"/>
  <c r="F10" i="7"/>
  <c r="F11" i="7"/>
  <c r="F12" i="7"/>
  <c r="F13" i="7"/>
  <c r="F14" i="7"/>
  <c r="F15" i="7"/>
  <c r="F16" i="7"/>
  <c r="F17" i="7"/>
  <c r="F18" i="7"/>
  <c r="F19" i="7"/>
  <c r="F20" i="7"/>
  <c r="F21" i="7"/>
  <c r="F22" i="7"/>
  <c r="F23" i="7"/>
  <c r="F24" i="7"/>
  <c r="F25" i="7"/>
  <c r="F26" i="7"/>
  <c r="F27" i="7"/>
  <c r="F28" i="7"/>
  <c r="F29" i="7"/>
  <c r="F30" i="7"/>
  <c r="F31" i="7"/>
  <c r="F32" i="7"/>
  <c r="F33" i="7"/>
  <c r="F34" i="7"/>
  <c r="F35" i="7"/>
  <c r="F36" i="7"/>
  <c r="F37" i="7"/>
  <c r="F38" i="7"/>
  <c r="F39" i="7"/>
  <c r="F40" i="7"/>
  <c r="F41" i="7"/>
  <c r="F42" i="7"/>
  <c r="F43" i="7"/>
  <c r="F44" i="7"/>
  <c r="F45" i="7"/>
  <c r="F46" i="7"/>
  <c r="F47" i="7"/>
  <c r="F48" i="7"/>
  <c r="F49" i="7"/>
  <c r="F50" i="7"/>
  <c r="F51" i="7"/>
  <c r="F52" i="7"/>
  <c r="F53" i="7"/>
  <c r="F54" i="7"/>
  <c r="F55" i="7"/>
  <c r="F56" i="7"/>
  <c r="F57" i="7"/>
  <c r="F58" i="7"/>
  <c r="F59" i="7"/>
  <c r="F60" i="7"/>
  <c r="F61" i="7"/>
  <c r="F62" i="7"/>
  <c r="F63" i="7"/>
  <c r="F64" i="7"/>
  <c r="F65" i="7"/>
  <c r="F66" i="7"/>
  <c r="F67" i="7"/>
  <c r="F68" i="7"/>
  <c r="F69" i="7"/>
  <c r="F70" i="7"/>
  <c r="F71" i="7"/>
  <c r="F72" i="7"/>
  <c r="F73" i="7"/>
  <c r="F74" i="7"/>
  <c r="F75" i="7"/>
  <c r="F76" i="7"/>
  <c r="F77" i="7"/>
  <c r="F78" i="7"/>
  <c r="F79" i="7"/>
  <c r="F80" i="7"/>
  <c r="F81" i="7"/>
  <c r="F82" i="7"/>
  <c r="F83" i="7"/>
  <c r="F84" i="7"/>
  <c r="F85" i="7"/>
  <c r="F86" i="7"/>
  <c r="F87" i="7"/>
  <c r="F88" i="7"/>
  <c r="F89" i="7"/>
  <c r="F90" i="7"/>
  <c r="F91" i="7"/>
  <c r="F92" i="7"/>
  <c r="F93" i="7"/>
  <c r="F94" i="7"/>
  <c r="F95" i="7"/>
  <c r="F96" i="7"/>
  <c r="F97" i="7"/>
  <c r="F98" i="7"/>
  <c r="F99" i="7"/>
  <c r="F100" i="7"/>
  <c r="F101" i="7"/>
  <c r="F102" i="7"/>
  <c r="F103" i="7"/>
  <c r="F104" i="7"/>
  <c r="F105" i="7"/>
  <c r="F106" i="7"/>
  <c r="F107" i="7"/>
  <c r="F108" i="7"/>
  <c r="F109" i="7"/>
  <c r="F110" i="7"/>
  <c r="F111" i="7"/>
  <c r="F112" i="7"/>
  <c r="F113" i="7"/>
  <c r="F114" i="7"/>
  <c r="F115" i="7"/>
  <c r="F4" i="7"/>
  <c r="G5" i="7"/>
  <c r="G6" i="7"/>
  <c r="G7" i="7"/>
  <c r="G8" i="7"/>
  <c r="G9" i="7"/>
  <c r="G10" i="7"/>
  <c r="G11" i="7"/>
  <c r="G12" i="7"/>
  <c r="G13" i="7"/>
  <c r="G14" i="7"/>
  <c r="G15" i="7"/>
  <c r="G16" i="7"/>
  <c r="G17" i="7"/>
  <c r="G18" i="7"/>
  <c r="G19" i="7"/>
  <c r="G20" i="7"/>
  <c r="G21" i="7"/>
  <c r="G22" i="7"/>
  <c r="G23" i="7"/>
  <c r="G24" i="7"/>
  <c r="G25" i="7"/>
  <c r="G26" i="7"/>
  <c r="G27" i="7"/>
  <c r="G28" i="7"/>
  <c r="G29" i="7"/>
  <c r="G30" i="7"/>
  <c r="G31" i="7"/>
  <c r="G32" i="7"/>
  <c r="G33" i="7"/>
  <c r="G34" i="7"/>
  <c r="G35" i="7"/>
  <c r="G36" i="7"/>
  <c r="G37" i="7"/>
  <c r="G38" i="7"/>
  <c r="G39" i="7"/>
  <c r="G40" i="7"/>
  <c r="G41" i="7"/>
  <c r="G42" i="7"/>
  <c r="G43" i="7"/>
  <c r="G44" i="7"/>
  <c r="G45" i="7"/>
  <c r="G46" i="7"/>
  <c r="G47" i="7"/>
  <c r="G48" i="7"/>
  <c r="G49" i="7"/>
  <c r="G50" i="7"/>
  <c r="G51" i="7"/>
  <c r="G52" i="7"/>
  <c r="G53" i="7"/>
  <c r="G54" i="7"/>
  <c r="G55" i="7"/>
  <c r="G56" i="7"/>
  <c r="G57" i="7"/>
  <c r="G58" i="7"/>
  <c r="G59" i="7"/>
  <c r="G60" i="7"/>
  <c r="G61" i="7"/>
  <c r="G62" i="7"/>
  <c r="G63" i="7"/>
  <c r="G64" i="7"/>
  <c r="G65" i="7"/>
  <c r="G66" i="7"/>
  <c r="G67" i="7"/>
  <c r="G68" i="7"/>
  <c r="G69" i="7"/>
  <c r="G70" i="7"/>
  <c r="G71" i="7"/>
  <c r="G72" i="7"/>
  <c r="G73" i="7"/>
  <c r="G74" i="7"/>
  <c r="G75" i="7"/>
  <c r="G76" i="7"/>
  <c r="G77" i="7"/>
  <c r="G78" i="7"/>
  <c r="G79" i="7"/>
  <c r="G80" i="7"/>
  <c r="G81" i="7"/>
  <c r="G82" i="7"/>
  <c r="G83" i="7"/>
  <c r="G84" i="7"/>
  <c r="G85" i="7"/>
  <c r="G86" i="7"/>
  <c r="G87" i="7"/>
  <c r="G88" i="7"/>
  <c r="G89" i="7"/>
  <c r="G90" i="7"/>
  <c r="G91" i="7"/>
  <c r="G92" i="7"/>
  <c r="G93" i="7"/>
  <c r="G94" i="7"/>
  <c r="G95" i="7"/>
  <c r="G96" i="7"/>
  <c r="G97" i="7"/>
  <c r="G98" i="7"/>
  <c r="G99" i="7"/>
  <c r="G100" i="7"/>
  <c r="G101" i="7"/>
  <c r="G102" i="7"/>
  <c r="G103" i="7"/>
  <c r="G104" i="7"/>
  <c r="G105" i="7"/>
  <c r="G106" i="7"/>
  <c r="G107" i="7"/>
  <c r="G108" i="7"/>
  <c r="G109" i="7"/>
  <c r="G110" i="7"/>
  <c r="G111" i="7"/>
  <c r="G112" i="7"/>
  <c r="G113" i="7"/>
  <c r="G114" i="7"/>
  <c r="G115" i="7"/>
  <c r="G4" i="7"/>
  <c r="G3" i="7"/>
  <c r="P55" i="12"/>
  <c r="E54" i="12"/>
  <c r="F54" i="12" s="1"/>
  <c r="G54" i="12" s="1"/>
  <c r="H54" i="12" s="1"/>
  <c r="I54" i="12" s="1"/>
  <c r="J54" i="12" s="1"/>
  <c r="K54" i="12" s="1"/>
  <c r="L54" i="12" s="1"/>
  <c r="M54" i="12" s="1"/>
  <c r="N54" i="12" s="1"/>
  <c r="P51" i="12"/>
  <c r="E50" i="12"/>
  <c r="F50" i="12" s="1"/>
  <c r="G50" i="12" s="1"/>
  <c r="H50" i="12" s="1"/>
  <c r="I50" i="12" s="1"/>
  <c r="J50" i="12" s="1"/>
  <c r="K50" i="12" s="1"/>
  <c r="L50" i="12" s="1"/>
  <c r="M50" i="12" s="1"/>
  <c r="N50" i="12" s="1"/>
  <c r="P47" i="12"/>
  <c r="F46" i="12"/>
  <c r="G46" i="12" s="1"/>
  <c r="H46" i="12" s="1"/>
  <c r="I46" i="12" s="1"/>
  <c r="J46" i="12" s="1"/>
  <c r="K46" i="12" s="1"/>
  <c r="L46" i="12" s="1"/>
  <c r="M46" i="12" s="1"/>
  <c r="N46" i="12" s="1"/>
  <c r="D73" i="8"/>
  <c r="N43" i="12"/>
  <c r="F42" i="12"/>
  <c r="G42" i="12" s="1"/>
  <c r="H42" i="12" s="1"/>
  <c r="I42" i="12" s="1"/>
  <c r="J42" i="12" s="1"/>
  <c r="K42" i="12" s="1"/>
  <c r="L42" i="12" s="1"/>
  <c r="M42" i="12" s="1"/>
  <c r="N9" i="12"/>
  <c r="C21" i="12"/>
  <c r="C17" i="12"/>
  <c r="C13" i="12"/>
  <c r="F8" i="12"/>
  <c r="G8" i="12"/>
  <c r="H8" i="12" s="1"/>
  <c r="I8" i="12" s="1"/>
  <c r="J8" i="12" s="1"/>
  <c r="K8" i="12" s="1"/>
  <c r="L8" i="12" s="1"/>
  <c r="M8" i="12" s="1"/>
  <c r="F12" i="12"/>
  <c r="G12" i="12"/>
  <c r="H12" i="12"/>
  <c r="I12" i="12" s="1"/>
  <c r="J12" i="12" s="1"/>
  <c r="K12" i="12" s="1"/>
  <c r="L12" i="12" s="1"/>
  <c r="M12" i="12" s="1"/>
  <c r="N12" i="12" s="1"/>
  <c r="P13" i="12"/>
  <c r="E16" i="12"/>
  <c r="F16" i="12"/>
  <c r="G16" i="12" s="1"/>
  <c r="H16" i="12" s="1"/>
  <c r="I16" i="12" s="1"/>
  <c r="J16" i="12" s="1"/>
  <c r="K16" i="12" s="1"/>
  <c r="L16" i="12" s="1"/>
  <c r="M16" i="12" s="1"/>
  <c r="N16" i="12" s="1"/>
  <c r="P17" i="12"/>
  <c r="E20" i="12"/>
  <c r="F20" i="12" s="1"/>
  <c r="G20" i="12" s="1"/>
  <c r="H20" i="12" s="1"/>
  <c r="I20" i="12" s="1"/>
  <c r="J20" i="12" s="1"/>
  <c r="K20" i="12" s="1"/>
  <c r="L20" i="12" s="1"/>
  <c r="M20" i="12" s="1"/>
  <c r="N20" i="12" s="1"/>
  <c r="P21" i="12"/>
  <c r="R55" i="12" l="1"/>
  <c r="Q17" i="12"/>
  <c r="R13" i="12"/>
  <c r="Q13" i="12"/>
  <c r="Q55" i="12"/>
  <c r="Q47" i="12"/>
  <c r="R51" i="12"/>
  <c r="R47" i="12"/>
  <c r="Q51" i="12"/>
  <c r="Q21" i="12"/>
  <c r="R21" i="12"/>
  <c r="R17" i="12"/>
  <c r="H57" i="10" l="1"/>
  <c r="H56" i="10"/>
  <c r="N58" i="10"/>
  <c r="O58" i="10"/>
  <c r="P56" i="10"/>
  <c r="P54" i="10"/>
  <c r="P52" i="10"/>
  <c r="P50" i="10"/>
  <c r="P48" i="10"/>
  <c r="H32" i="10"/>
  <c r="H33" i="10"/>
  <c r="H34" i="10"/>
  <c r="H35" i="10"/>
  <c r="H36" i="10"/>
  <c r="H37" i="10"/>
  <c r="H38" i="10"/>
  <c r="H39" i="10"/>
  <c r="H41" i="10"/>
  <c r="H42" i="10"/>
  <c r="H43" i="10"/>
  <c r="H44" i="10"/>
  <c r="H45" i="10"/>
  <c r="H46" i="10"/>
  <c r="H47" i="10"/>
  <c r="H48" i="10"/>
  <c r="H49" i="10"/>
  <c r="H50" i="10"/>
  <c r="H51" i="10"/>
  <c r="H52" i="10"/>
  <c r="H53" i="10"/>
  <c r="H55" i="10"/>
  <c r="H31" i="10"/>
  <c r="P58" i="10" l="1"/>
  <c r="F58" i="10" l="1"/>
  <c r="H54" i="10"/>
  <c r="H58" i="10" s="1"/>
  <c r="G58" i="10"/>
  <c r="O59" i="10" s="1"/>
  <c r="C43" i="12" l="1"/>
  <c r="P59" i="10"/>
  <c r="C9" i="12"/>
  <c r="N59" i="10"/>
  <c r="O43" i="12"/>
  <c r="P43" i="12"/>
  <c r="P9" i="12"/>
  <c r="O9" i="1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Lori A. Gordon</author>
  </authors>
  <commentList>
    <comment ref="G30" authorId="0" shapeId="0" xr:uid="{00000000-0006-0000-0000-000001000000}">
      <text>
        <r>
          <rPr>
            <b/>
            <sz val="9"/>
            <color indexed="81"/>
            <rFont val="Tahoma"/>
            <family val="2"/>
          </rPr>
          <t>Lori A. Gordon:</t>
        </r>
        <r>
          <rPr>
            <sz val="9"/>
            <color indexed="81"/>
            <rFont val="Tahoma"/>
            <family val="2"/>
          </rPr>
          <t xml:space="preserve">
Budget Changes:
1. Increases should be entered as a positive (+) amount.  
2. Decreases should be entered as a negative (</t>
        </r>
        <r>
          <rPr>
            <sz val="9"/>
            <color indexed="10"/>
            <rFont val="Tahoma"/>
            <family val="2"/>
          </rPr>
          <t>-)</t>
        </r>
        <r>
          <rPr>
            <sz val="9"/>
            <color indexed="81"/>
            <rFont val="Tahoma"/>
            <family val="2"/>
          </rPr>
          <t xml:space="preserve"> amount.</t>
        </r>
      </text>
    </comment>
  </commentList>
</comments>
</file>

<file path=xl/sharedStrings.xml><?xml version="1.0" encoding="utf-8"?>
<sst xmlns="http://schemas.openxmlformats.org/spreadsheetml/2006/main" count="2598" uniqueCount="1578">
  <si>
    <t>Internal - FMO Services</t>
  </si>
  <si>
    <t>75882</t>
  </si>
  <si>
    <t>75820</t>
  </si>
  <si>
    <t>Construction Costs (Contractr)</t>
  </si>
  <si>
    <t>75805</t>
  </si>
  <si>
    <t>Architect and Eng Fees &amp; Reimb</t>
  </si>
  <si>
    <t>75809</t>
  </si>
  <si>
    <t>Misc-Printing,Photos, Travel</t>
  </si>
  <si>
    <t>75828</t>
  </si>
  <si>
    <t>75853</t>
  </si>
  <si>
    <t>FMO Charges</t>
  </si>
  <si>
    <t>75803</t>
  </si>
  <si>
    <t>Surveys and Testing</t>
  </si>
  <si>
    <t>75807</t>
  </si>
  <si>
    <t>Other Consultants Fees &amp; Reimb</t>
  </si>
  <si>
    <t>75848</t>
  </si>
  <si>
    <t>Signage</t>
  </si>
  <si>
    <t>75855</t>
  </si>
  <si>
    <t>Tele-Data &amp; IT Charges</t>
  </si>
  <si>
    <t>75852</t>
  </si>
  <si>
    <t>Moving &amp; Storage</t>
  </si>
  <si>
    <t>75841</t>
  </si>
  <si>
    <t>Furniture-Capital</t>
  </si>
  <si>
    <t>75854</t>
  </si>
  <si>
    <t>Utility Surcharges &amp; Start-Up</t>
  </si>
  <si>
    <t>75825</t>
  </si>
  <si>
    <t>Demolition, Abatement</t>
  </si>
  <si>
    <t>75832</t>
  </si>
  <si>
    <t>Permits, Insurance &amp; Bonds</t>
  </si>
  <si>
    <t>75899</t>
  </si>
  <si>
    <t>Contingency</t>
  </si>
  <si>
    <t>75827</t>
  </si>
  <si>
    <t>Landscape</t>
  </si>
  <si>
    <t>75843</t>
  </si>
  <si>
    <t>Capital Equipment</t>
  </si>
  <si>
    <t>75851</t>
  </si>
  <si>
    <t>Temporary Facilities</t>
  </si>
  <si>
    <t>75801</t>
  </si>
  <si>
    <t>Preincurred Costs</t>
  </si>
  <si>
    <t>2000</t>
  </si>
  <si>
    <t>2014</t>
  </si>
  <si>
    <t>75822</t>
  </si>
  <si>
    <t>Design Contingency</t>
  </si>
  <si>
    <t>2009</t>
  </si>
  <si>
    <t>2001</t>
  </si>
  <si>
    <t>2004</t>
  </si>
  <si>
    <t>2015</t>
  </si>
  <si>
    <t>2005</t>
  </si>
  <si>
    <t>2011</t>
  </si>
  <si>
    <t>2002</t>
  </si>
  <si>
    <t>75830</t>
  </si>
  <si>
    <t>Temporary Utilities</t>
  </si>
  <si>
    <t>75780</t>
  </si>
  <si>
    <t>Self Ins Claims Payments</t>
  </si>
  <si>
    <t>Building List</t>
  </si>
  <si>
    <t>Basic list of active buildings.  NOTE: includes sites not owned, but leased, by Northwestern University as well as sites owned by Northwestern and leased to other entities.</t>
  </si>
  <si>
    <t>BLDGCODE</t>
  </si>
  <si>
    <t>BUILDING NAME</t>
  </si>
  <si>
    <t>CITY</t>
  </si>
  <si>
    <t>ADDRESS</t>
  </si>
  <si>
    <t>STATE</t>
  </si>
  <si>
    <t>USE</t>
  </si>
  <si>
    <t>BLDG YEAR</t>
  </si>
  <si>
    <t>LANDMARK</t>
  </si>
  <si>
    <t>GROSS SF</t>
  </si>
  <si>
    <t>ASSIGNABLE SF</t>
  </si>
  <si>
    <t>FLOORS</t>
  </si>
  <si>
    <t xml:space="preserve">0511 </t>
  </si>
  <si>
    <t xml:space="preserve">Floyd E. Patterson Memorial Heating Plant                                                 </t>
  </si>
  <si>
    <t xml:space="preserve">Chicago                       </t>
  </si>
  <si>
    <t xml:space="preserve">410 E Huron St                          </t>
  </si>
  <si>
    <t>IL</t>
  </si>
  <si>
    <t xml:space="preserve">UTILITY BLDG        </t>
  </si>
  <si>
    <t>1960</t>
  </si>
  <si>
    <t xml:space="preserve">1807 </t>
  </si>
  <si>
    <t xml:space="preserve">Blomquist Recreation Center                                                               </t>
  </si>
  <si>
    <t xml:space="preserve">Evanston                      </t>
  </si>
  <si>
    <t xml:space="preserve">617 Foster St                           </t>
  </si>
  <si>
    <t xml:space="preserve">SPORTS &amp; REC        </t>
  </si>
  <si>
    <t>1974</t>
  </si>
  <si>
    <t xml:space="preserve">1808 </t>
  </si>
  <si>
    <t xml:space="preserve">Harold Anderson Hall / Burton Academic Advising Center                                    </t>
  </si>
  <si>
    <t xml:space="preserve">2701 Ashland Ave                        </t>
  </si>
  <si>
    <t xml:space="preserve">1809 </t>
  </si>
  <si>
    <t xml:space="preserve">Byron S. Coon Sports Center / Nicolet Football Center / Trienens Hall                     </t>
  </si>
  <si>
    <t xml:space="preserve">2707 Ashland Ave                        </t>
  </si>
  <si>
    <t>1972</t>
  </si>
  <si>
    <t xml:space="preserve">1810 </t>
  </si>
  <si>
    <t xml:space="preserve">Ryan Field                                                                                </t>
  </si>
  <si>
    <t xml:space="preserve">1501 Central St                         </t>
  </si>
  <si>
    <t>1926</t>
  </si>
  <si>
    <t xml:space="preserve">1811 </t>
  </si>
  <si>
    <t xml:space="preserve">Welsh-Ryan Arena / McGaw Memorial Hall                                                    </t>
  </si>
  <si>
    <t xml:space="preserve">2705 Ashland Ave                        </t>
  </si>
  <si>
    <t>1951</t>
  </si>
  <si>
    <t xml:space="preserve">1812 </t>
  </si>
  <si>
    <t xml:space="preserve">Patten Gymnasium                                                                          </t>
  </si>
  <si>
    <t xml:space="preserve">2407 Sheridan Rd                        </t>
  </si>
  <si>
    <t>1940</t>
  </si>
  <si>
    <t>Landmark</t>
  </si>
  <si>
    <t xml:space="preserve">1813 </t>
  </si>
  <si>
    <t xml:space="preserve">Vandy Christie Tennis Center                                                              </t>
  </si>
  <si>
    <t xml:space="preserve">2310 Sheridan Rd                        </t>
  </si>
  <si>
    <t xml:space="preserve">1816 </t>
  </si>
  <si>
    <t xml:space="preserve">Henry Crown Sports Pavilion and Norris Aquatics Center / Ivan Combe Tennis Center         </t>
  </si>
  <si>
    <t xml:space="preserve">2311 Campus Dr                          </t>
  </si>
  <si>
    <t>1987</t>
  </si>
  <si>
    <t xml:space="preserve">1820 </t>
  </si>
  <si>
    <t xml:space="preserve">Sailing Center                                                                            </t>
  </si>
  <si>
    <t xml:space="preserve">1823 Campus Dr                          </t>
  </si>
  <si>
    <t xml:space="preserve">2239 </t>
  </si>
  <si>
    <t xml:space="preserve">Sigma Phi Epsilon                                                                         </t>
  </si>
  <si>
    <t xml:space="preserve">2341 Sheridan Rd                        </t>
  </si>
  <si>
    <t xml:space="preserve">FRATERNITY          </t>
  </si>
  <si>
    <t>1913</t>
  </si>
  <si>
    <t xml:space="preserve">2241 </t>
  </si>
  <si>
    <t xml:space="preserve">Sigma Alpha Epsilon                                                                       </t>
  </si>
  <si>
    <t xml:space="preserve">2325 Sheridan Rd                        </t>
  </si>
  <si>
    <t xml:space="preserve">2243 </t>
  </si>
  <si>
    <t xml:space="preserve">Beta Theta Pi                                                                             </t>
  </si>
  <si>
    <t xml:space="preserve">2349 Sheridan Rd                        </t>
  </si>
  <si>
    <t>1959</t>
  </si>
  <si>
    <t xml:space="preserve">2245 </t>
  </si>
  <si>
    <t xml:space="preserve">Pi Kappa Alpha                                                                            </t>
  </si>
  <si>
    <t xml:space="preserve">2313 Sheridan Rd                        </t>
  </si>
  <si>
    <t>1920</t>
  </si>
  <si>
    <t xml:space="preserve">2246 </t>
  </si>
  <si>
    <t xml:space="preserve">Delta Tau Delta                                                                           </t>
  </si>
  <si>
    <t xml:space="preserve">2317 Sheridan Rd                        </t>
  </si>
  <si>
    <t xml:space="preserve">2247 </t>
  </si>
  <si>
    <t xml:space="preserve">Delta Upsilon                                                                             </t>
  </si>
  <si>
    <t xml:space="preserve">2307 Sheridan Rd                        </t>
  </si>
  <si>
    <t xml:space="preserve">2248 </t>
  </si>
  <si>
    <t xml:space="preserve">Evans Scholars House                                                                      </t>
  </si>
  <si>
    <t xml:space="preserve">721 University Pl                       </t>
  </si>
  <si>
    <t xml:space="preserve">2250 </t>
  </si>
  <si>
    <t xml:space="preserve">Lambda Chi Alpha                                                                          </t>
  </si>
  <si>
    <t xml:space="preserve">2339 Sheridan Rd                        </t>
  </si>
  <si>
    <t>1924</t>
  </si>
  <si>
    <t xml:space="preserve">2251 </t>
  </si>
  <si>
    <t xml:space="preserve">Phi Delta Theta                                                                           </t>
  </si>
  <si>
    <t xml:space="preserve">2347 Sheridan Rd                        </t>
  </si>
  <si>
    <t xml:space="preserve">2252 </t>
  </si>
  <si>
    <t xml:space="preserve">Phi Gamma Delta                                                                           </t>
  </si>
  <si>
    <t xml:space="preserve">2331 Sheridan Rd                        </t>
  </si>
  <si>
    <t xml:space="preserve">2253 </t>
  </si>
  <si>
    <t xml:space="preserve">Phi Kappa Psi                                                                             </t>
  </si>
  <si>
    <t xml:space="preserve">2247 Sheridan Rd                        </t>
  </si>
  <si>
    <t xml:space="preserve">2256 </t>
  </si>
  <si>
    <t xml:space="preserve">620 Lincoln                                                                               </t>
  </si>
  <si>
    <t xml:space="preserve">620 Lincoln St                          </t>
  </si>
  <si>
    <t xml:space="preserve">EDUCATION           </t>
  </si>
  <si>
    <t xml:space="preserve">2258 </t>
  </si>
  <si>
    <t xml:space="preserve">Sigma Chi                                                                                 </t>
  </si>
  <si>
    <t xml:space="preserve">2249 Sheridan Rd                        </t>
  </si>
  <si>
    <t xml:space="preserve">2259 </t>
  </si>
  <si>
    <t xml:space="preserve">Sigma Nu                                                                                  </t>
  </si>
  <si>
    <t xml:space="preserve">2335 Sheridan Rd                        </t>
  </si>
  <si>
    <t xml:space="preserve">2266 </t>
  </si>
  <si>
    <t xml:space="preserve">Alpha Chi Omega                                                                           </t>
  </si>
  <si>
    <t xml:space="preserve">637 University Pl                       </t>
  </si>
  <si>
    <t xml:space="preserve">SORORITY            </t>
  </si>
  <si>
    <t xml:space="preserve">2269 </t>
  </si>
  <si>
    <t xml:space="preserve">Alpha Phi                                                                                 </t>
  </si>
  <si>
    <t xml:space="preserve">701 University Pl                       </t>
  </si>
  <si>
    <t xml:space="preserve">2270 </t>
  </si>
  <si>
    <t xml:space="preserve">Chi Omega                                                                                 </t>
  </si>
  <si>
    <t xml:space="preserve">1870 Orrington Ave                      </t>
  </si>
  <si>
    <t xml:space="preserve">2272 </t>
  </si>
  <si>
    <t xml:space="preserve">Delta Delta Delta                                                                         </t>
  </si>
  <si>
    <t xml:space="preserve">625 University Pl                       </t>
  </si>
  <si>
    <t xml:space="preserve">2273 </t>
  </si>
  <si>
    <t xml:space="preserve">Delta Gamma                                                                               </t>
  </si>
  <si>
    <t xml:space="preserve">618 Emerson St                          </t>
  </si>
  <si>
    <t xml:space="preserve">2274 </t>
  </si>
  <si>
    <t xml:space="preserve">Delta Zeta                                                                                </t>
  </si>
  <si>
    <t xml:space="preserve">717 University Pl                       </t>
  </si>
  <si>
    <t xml:space="preserve">2275 </t>
  </si>
  <si>
    <t xml:space="preserve">Gamma Phi Beta                                                                            </t>
  </si>
  <si>
    <t xml:space="preserve">640 Emerson St                          </t>
  </si>
  <si>
    <t xml:space="preserve">2276 </t>
  </si>
  <si>
    <t xml:space="preserve">Kappa Alpha Theta                                                                         </t>
  </si>
  <si>
    <t xml:space="preserve">619 University Pl                       </t>
  </si>
  <si>
    <t xml:space="preserve">2277 </t>
  </si>
  <si>
    <t xml:space="preserve">Kappa Delta                                                                               </t>
  </si>
  <si>
    <t xml:space="preserve">711 University Pl                       </t>
  </si>
  <si>
    <t xml:space="preserve">2278 </t>
  </si>
  <si>
    <t xml:space="preserve">Kappa Kappa Gamma                                                                         </t>
  </si>
  <si>
    <t xml:space="preserve">1871 Orrington Ave                      </t>
  </si>
  <si>
    <t xml:space="preserve">2279 </t>
  </si>
  <si>
    <t xml:space="preserve">Pi Beta Phi                                                                               </t>
  </si>
  <si>
    <t xml:space="preserve">636 Emerson St                          </t>
  </si>
  <si>
    <t xml:space="preserve">2283 </t>
  </si>
  <si>
    <t xml:space="preserve">Delta Chi                                                                                 </t>
  </si>
  <si>
    <t xml:space="preserve">619 Colfax St                           </t>
  </si>
  <si>
    <t>1937</t>
  </si>
  <si>
    <t xml:space="preserve">3106 </t>
  </si>
  <si>
    <t xml:space="preserve">Pick-Staiger Concert Hall                                                                 </t>
  </si>
  <si>
    <t xml:space="preserve">50 Arts Circle Dr                       </t>
  </si>
  <si>
    <t>1975</t>
  </si>
  <si>
    <t xml:space="preserve">5784 </t>
  </si>
  <si>
    <t xml:space="preserve">James L. Allen Center                                                                     </t>
  </si>
  <si>
    <t xml:space="preserve">2169 Campus Dr                          </t>
  </si>
  <si>
    <t>1980</t>
  </si>
  <si>
    <t xml:space="preserve">8493 </t>
  </si>
  <si>
    <t xml:space="preserve">Zeta Beta Tau                                                                             </t>
  </si>
  <si>
    <t xml:space="preserve">2251 Sheridan Rd                        </t>
  </si>
  <si>
    <t xml:space="preserve">    </t>
  </si>
  <si>
    <t xml:space="preserve">8560 </t>
  </si>
  <si>
    <t xml:space="preserve">600 Haven Street                                                                          </t>
  </si>
  <si>
    <t xml:space="preserve">600 Haven St                            </t>
  </si>
  <si>
    <t xml:space="preserve">DORMITORY           </t>
  </si>
  <si>
    <t>1928</t>
  </si>
  <si>
    <t xml:space="preserve">8567 </t>
  </si>
  <si>
    <t xml:space="preserve">Allison Hall                                                                              </t>
  </si>
  <si>
    <t xml:space="preserve">1820 Chicago Ave                        </t>
  </si>
  <si>
    <t xml:space="preserve">8569 </t>
  </si>
  <si>
    <t xml:space="preserve">Bobb Hall                                                                                 </t>
  </si>
  <si>
    <t xml:space="preserve">2305 Sheridan Rd                        </t>
  </si>
  <si>
    <t>1954</t>
  </si>
  <si>
    <t xml:space="preserve">8570 </t>
  </si>
  <si>
    <t xml:space="preserve">Chapin Hall                                                                               </t>
  </si>
  <si>
    <t xml:space="preserve">726 University Pl                       </t>
  </si>
  <si>
    <t>1901</t>
  </si>
  <si>
    <t xml:space="preserve">8572 </t>
  </si>
  <si>
    <t xml:space="preserve">Elder Residential Community                                                               </t>
  </si>
  <si>
    <t xml:space="preserve">2400 Sheridan Rd                        </t>
  </si>
  <si>
    <t xml:space="preserve">8573 </t>
  </si>
  <si>
    <t xml:space="preserve">College of Cultural &amp; Community Studies / Green House                                     </t>
  </si>
  <si>
    <t xml:space="preserve">2303 Sheridan Rd                        </t>
  </si>
  <si>
    <t>1914</t>
  </si>
  <si>
    <t xml:space="preserve">8574 </t>
  </si>
  <si>
    <t xml:space="preserve">Foster Walker                                                                             </t>
  </si>
  <si>
    <t xml:space="preserve">1927 Orrington Ave                      </t>
  </si>
  <si>
    <t xml:space="preserve">8575 </t>
  </si>
  <si>
    <t xml:space="preserve">Goodrich House                                                                            </t>
  </si>
  <si>
    <t xml:space="preserve">2321 Sheridan Rd                        </t>
  </si>
  <si>
    <t>1932</t>
  </si>
  <si>
    <t xml:space="preserve">8577 </t>
  </si>
  <si>
    <t xml:space="preserve">Hobart House / Phi Mu Alpha                                                               </t>
  </si>
  <si>
    <t xml:space="preserve">630 Emerson St                          </t>
  </si>
  <si>
    <t xml:space="preserve">8578 </t>
  </si>
  <si>
    <t xml:space="preserve">Fairchild East                                                                            </t>
  </si>
  <si>
    <t xml:space="preserve">1855 Sheridan Rd                        </t>
  </si>
  <si>
    <t>1981</t>
  </si>
  <si>
    <t xml:space="preserve">8579 </t>
  </si>
  <si>
    <t xml:space="preserve">Fairchild West                                                                            </t>
  </si>
  <si>
    <t xml:space="preserve">1861 Sheridan Rd                        </t>
  </si>
  <si>
    <t xml:space="preserve">8580 </t>
  </si>
  <si>
    <t xml:space="preserve">Lindgren House                                                                            </t>
  </si>
  <si>
    <t xml:space="preserve">2309 Sheridan Rd                        </t>
  </si>
  <si>
    <t xml:space="preserve">8581 </t>
  </si>
  <si>
    <t xml:space="preserve">McCulloch Hall                                                                            </t>
  </si>
  <si>
    <t xml:space="preserve">2315 Sheridan Rd                        </t>
  </si>
  <si>
    <t>1955</t>
  </si>
  <si>
    <t xml:space="preserve">8582 </t>
  </si>
  <si>
    <t xml:space="preserve">Mid-Quads South                                                                           </t>
  </si>
  <si>
    <t xml:space="preserve">655 University Pl                       </t>
  </si>
  <si>
    <t xml:space="preserve">8583 </t>
  </si>
  <si>
    <t xml:space="preserve">Mid-Quads North                                                                           </t>
  </si>
  <si>
    <t xml:space="preserve">650 Emerson St                          </t>
  </si>
  <si>
    <t xml:space="preserve">8584 </t>
  </si>
  <si>
    <t xml:space="preserve">Rogers House                                                                              </t>
  </si>
  <si>
    <t xml:space="preserve">647 University Pl                       </t>
  </si>
  <si>
    <t xml:space="preserve">8585 </t>
  </si>
  <si>
    <t xml:space="preserve">Sargent Hall                                                                              </t>
  </si>
  <si>
    <t xml:space="preserve">2245 Sheridan Rd                        </t>
  </si>
  <si>
    <t>1950</t>
  </si>
  <si>
    <t xml:space="preserve">8586 </t>
  </si>
  <si>
    <t xml:space="preserve">Shepard Hall                                                                              </t>
  </si>
  <si>
    <t xml:space="preserve">626 University Pl                       </t>
  </si>
  <si>
    <t>1952</t>
  </si>
  <si>
    <t xml:space="preserve">8587 </t>
  </si>
  <si>
    <t xml:space="preserve">Willard Hall                                                                              </t>
  </si>
  <si>
    <t xml:space="preserve">1865 Sherman Ave                        </t>
  </si>
  <si>
    <t>1938</t>
  </si>
  <si>
    <t xml:space="preserve">8588 </t>
  </si>
  <si>
    <t xml:space="preserve">Public Affairs Residential College                                                        </t>
  </si>
  <si>
    <t xml:space="preserve">1838 Chicago Ave                        </t>
  </si>
  <si>
    <t>1993</t>
  </si>
  <si>
    <t xml:space="preserve">8589 </t>
  </si>
  <si>
    <t xml:space="preserve">1835 Hinman                                                                               </t>
  </si>
  <si>
    <t xml:space="preserve">1835 Hinman Ave                         </t>
  </si>
  <si>
    <t>1982</t>
  </si>
  <si>
    <t xml:space="preserve">8592 </t>
  </si>
  <si>
    <t xml:space="preserve">Jones Fine and Performing Arts Residential College                                        </t>
  </si>
  <si>
    <t xml:space="preserve">1820 Sheridan Rd                        </t>
  </si>
  <si>
    <t xml:space="preserve">8594 </t>
  </si>
  <si>
    <t xml:space="preserve">Sigma Alpha Iota                                                                          </t>
  </si>
  <si>
    <t xml:space="preserve">720 Emerson St                          </t>
  </si>
  <si>
    <t>1929</t>
  </si>
  <si>
    <t xml:space="preserve">8595 </t>
  </si>
  <si>
    <t xml:space="preserve">Zeta Tau Alpha                                                                            </t>
  </si>
  <si>
    <t xml:space="preserve">710 Emerson St                          </t>
  </si>
  <si>
    <t xml:space="preserve">8598 </t>
  </si>
  <si>
    <t xml:space="preserve">Engelhart Hall                                                                            </t>
  </si>
  <si>
    <t xml:space="preserve">1915 Maple Ave                          </t>
  </si>
  <si>
    <t>1970</t>
  </si>
  <si>
    <t xml:space="preserve">8599 </t>
  </si>
  <si>
    <t xml:space="preserve">600/610 Lincoln                                                                           </t>
  </si>
  <si>
    <t xml:space="preserve">600 Lincoln St                          </t>
  </si>
  <si>
    <t xml:space="preserve">8601 </t>
  </si>
  <si>
    <t xml:space="preserve">McManus Center                                                                            </t>
  </si>
  <si>
    <t xml:space="preserve">1725 Orrington Ave                      </t>
  </si>
  <si>
    <t>1947</t>
  </si>
  <si>
    <t xml:space="preserve">8602 </t>
  </si>
  <si>
    <t xml:space="preserve">Abbott Hall                                                                               </t>
  </si>
  <si>
    <t xml:space="preserve">710 Lake Shore Dr                       </t>
  </si>
  <si>
    <t>1939</t>
  </si>
  <si>
    <t xml:space="preserve">8607 </t>
  </si>
  <si>
    <t xml:space="preserve">Ayers College of Commerce and Industry                                                    </t>
  </si>
  <si>
    <t xml:space="preserve">2324 Campus Dr                          </t>
  </si>
  <si>
    <t>1991</t>
  </si>
  <si>
    <t xml:space="preserve">8610 </t>
  </si>
  <si>
    <t xml:space="preserve">1856 Orrington                                                                            </t>
  </si>
  <si>
    <t xml:space="preserve">1856 Orrington Ave                      </t>
  </si>
  <si>
    <t xml:space="preserve">8650 </t>
  </si>
  <si>
    <t xml:space="preserve">Kemper Hall                                                                               </t>
  </si>
  <si>
    <t xml:space="preserve">2420 Campus Dr                          </t>
  </si>
  <si>
    <t>1999</t>
  </si>
  <si>
    <t xml:space="preserve">8655 </t>
  </si>
  <si>
    <t xml:space="preserve">Benjamin W. Slivka Residence Hall                                                         </t>
  </si>
  <si>
    <t xml:space="preserve">2332 Campus Dr                          </t>
  </si>
  <si>
    <t xml:space="preserve">8661 </t>
  </si>
  <si>
    <t xml:space="preserve">Alpha Epsilon Pi                                                                          </t>
  </si>
  <si>
    <t xml:space="preserve">584 Lincoln St                          </t>
  </si>
  <si>
    <t xml:space="preserve">8704 </t>
  </si>
  <si>
    <t xml:space="preserve">619 Clark                                                                                 </t>
  </si>
  <si>
    <t xml:space="preserve">619 Clark St                            </t>
  </si>
  <si>
    <t>1923</t>
  </si>
  <si>
    <t xml:space="preserve">8706 </t>
  </si>
  <si>
    <t xml:space="preserve">Alice S. Millar Chapel and Religious Center / Parkes Hall                                 </t>
  </si>
  <si>
    <t xml:space="preserve">1870 Sheridan Rd                        </t>
  </si>
  <si>
    <t>1963</t>
  </si>
  <si>
    <t xml:space="preserve">8707 </t>
  </si>
  <si>
    <t xml:space="preserve">Frances Searle Building                                                                   </t>
  </si>
  <si>
    <t xml:space="preserve">2240 Campus Dr                          </t>
  </si>
  <si>
    <t xml:space="preserve">8708 </t>
  </si>
  <si>
    <t xml:space="preserve">Cresap Laboratory                                                                         </t>
  </si>
  <si>
    <t xml:space="preserve">2021 Sheridan Rd                        </t>
  </si>
  <si>
    <t>1949</t>
  </si>
  <si>
    <t xml:space="preserve">8709 </t>
  </si>
  <si>
    <t xml:space="preserve">Charles Deering Library                                                                   </t>
  </si>
  <si>
    <t xml:space="preserve">1937 Sheridan Rd                        </t>
  </si>
  <si>
    <t xml:space="preserve">8711 </t>
  </si>
  <si>
    <t xml:space="preserve">Fisk Hall                                                                                 </t>
  </si>
  <si>
    <t xml:space="preserve">1845 Sheridan Rd                        </t>
  </si>
  <si>
    <t>1898</t>
  </si>
  <si>
    <t xml:space="preserve">8712 </t>
  </si>
  <si>
    <t xml:space="preserve">Harris Hall                                                                               </t>
  </si>
  <si>
    <t xml:space="preserve">1881 Sheridan Rd                        </t>
  </si>
  <si>
    <t>1915</t>
  </si>
  <si>
    <t xml:space="preserve">8713 </t>
  </si>
  <si>
    <t xml:space="preserve">O. T. Hogan Biological Sciences Building                                                  </t>
  </si>
  <si>
    <t xml:space="preserve">2205 Tech Dr                            </t>
  </si>
  <si>
    <t xml:space="preserve">8714 </t>
  </si>
  <si>
    <t xml:space="preserve">Kresge Centennial Hall / Crowe Hall                                                       </t>
  </si>
  <si>
    <t xml:space="preserve">1860-80 Campus Dr                       </t>
  </si>
  <si>
    <t>1953</t>
  </si>
  <si>
    <t xml:space="preserve">8715 </t>
  </si>
  <si>
    <t xml:space="preserve">Garrett-Evangelical Theological Seminary                                                  </t>
  </si>
  <si>
    <t xml:space="preserve">2121 Sheridan Rd                        </t>
  </si>
  <si>
    <t xml:space="preserve">LEASED              </t>
  </si>
  <si>
    <t xml:space="preserve">8716 </t>
  </si>
  <si>
    <t xml:space="preserve">Locy Hall                                                                                 </t>
  </si>
  <si>
    <t xml:space="preserve">1850 Campus Dr                          </t>
  </si>
  <si>
    <t>1925</t>
  </si>
  <si>
    <t xml:space="preserve">8717 </t>
  </si>
  <si>
    <t xml:space="preserve">Lunt Hall                                                                                 </t>
  </si>
  <si>
    <t xml:space="preserve">2033 Sheridan Rd                        </t>
  </si>
  <si>
    <t>1893</t>
  </si>
  <si>
    <t xml:space="preserve">8718 </t>
  </si>
  <si>
    <t xml:space="preserve">Lutkin Hall                                                                               </t>
  </si>
  <si>
    <t xml:space="preserve">700 University Pl                       </t>
  </si>
  <si>
    <t>1941</t>
  </si>
  <si>
    <t xml:space="preserve">8719 </t>
  </si>
  <si>
    <t xml:space="preserve">Donald P. Jacobs-Kellogg Center                                                           </t>
  </si>
  <si>
    <t xml:space="preserve">2001 Sheridan Rd                        </t>
  </si>
  <si>
    <t xml:space="preserve">8720 </t>
  </si>
  <si>
    <t xml:space="preserve">Seeley G. Mudd Library                                                                    </t>
  </si>
  <si>
    <t xml:space="preserve">2233 Tech Dr                            </t>
  </si>
  <si>
    <t>1977</t>
  </si>
  <si>
    <t xml:space="preserve">8721 </t>
  </si>
  <si>
    <t xml:space="preserve">Music Administration Building                                                             </t>
  </si>
  <si>
    <t xml:space="preserve">711 Elgin Rd                            </t>
  </si>
  <si>
    <t>1873</t>
  </si>
  <si>
    <t xml:space="preserve">8722 </t>
  </si>
  <si>
    <t xml:space="preserve">Music Practice Hall                                                                       </t>
  </si>
  <si>
    <t xml:space="preserve">1823 Sherman Ave                        </t>
  </si>
  <si>
    <t xml:space="preserve">8723 </t>
  </si>
  <si>
    <t xml:space="preserve">Norris University Center                                                                  </t>
  </si>
  <si>
    <t xml:space="preserve">1999 Campus Dr                          </t>
  </si>
  <si>
    <t xml:space="preserve">8724 </t>
  </si>
  <si>
    <t xml:space="preserve">Dearborn Observatory                                                                      </t>
  </si>
  <si>
    <t xml:space="preserve">2131 Tech Dr                            </t>
  </si>
  <si>
    <t>1888</t>
  </si>
  <si>
    <t xml:space="preserve">8725 </t>
  </si>
  <si>
    <t xml:space="preserve">720 University                                                                            </t>
  </si>
  <si>
    <t xml:space="preserve">720 University Pl                       </t>
  </si>
  <si>
    <t>1897</t>
  </si>
  <si>
    <t xml:space="preserve">8727 </t>
  </si>
  <si>
    <t xml:space="preserve">Rebecca Crown Center                                                                      </t>
  </si>
  <si>
    <t xml:space="preserve">633 Clark St                            </t>
  </si>
  <si>
    <t>1968</t>
  </si>
  <si>
    <t xml:space="preserve">8728 </t>
  </si>
  <si>
    <t xml:space="preserve">Regenstein Hall of Music                                                                  </t>
  </si>
  <si>
    <t xml:space="preserve">60 Arts Circle Dr                       </t>
  </si>
  <si>
    <t xml:space="preserve">8729 </t>
  </si>
  <si>
    <t xml:space="preserve">Scott Hall                                                                                </t>
  </si>
  <si>
    <t xml:space="preserve">601 University Pl                       </t>
  </si>
  <si>
    <t>8729A</t>
  </si>
  <si>
    <t xml:space="preserve">Cahn Auditorium                                                                           </t>
  </si>
  <si>
    <t xml:space="preserve">600 Emerson St                          </t>
  </si>
  <si>
    <t xml:space="preserve">8730 </t>
  </si>
  <si>
    <t xml:space="preserve">Shanley Hall                                                                              </t>
  </si>
  <si>
    <t xml:space="preserve">2031 Sheridan Rd                        </t>
  </si>
  <si>
    <t>1943</t>
  </si>
  <si>
    <t xml:space="preserve">8731 </t>
  </si>
  <si>
    <t xml:space="preserve">Annie May Swift Hall                                                                      </t>
  </si>
  <si>
    <t xml:space="preserve">1920 Campus Dr                          </t>
  </si>
  <si>
    <t>1895</t>
  </si>
  <si>
    <t xml:space="preserve">8732 </t>
  </si>
  <si>
    <t xml:space="preserve">Wirtz Center for the Performing Arts / Marjorie Ward Marshall Dance Center                </t>
  </si>
  <si>
    <t xml:space="preserve">1949 Campus Dr; 10-30 Arts Circle Dr    </t>
  </si>
  <si>
    <t xml:space="preserve">8733 </t>
  </si>
  <si>
    <t xml:space="preserve">Searle Hall / Health Services                                                             </t>
  </si>
  <si>
    <t xml:space="preserve">633 Emerson St                          </t>
  </si>
  <si>
    <t xml:space="preserve">8734 </t>
  </si>
  <si>
    <t xml:space="preserve">Swift Hall / Swift Annex                                                                  </t>
  </si>
  <si>
    <t xml:space="preserve">2029 Sheridan Rd                        </t>
  </si>
  <si>
    <t xml:space="preserve">8735 </t>
  </si>
  <si>
    <t xml:space="preserve">Technological Institute                                                                   </t>
  </si>
  <si>
    <t xml:space="preserve">2145 Sheridan Rd                        </t>
  </si>
  <si>
    <t xml:space="preserve">8737 </t>
  </si>
  <si>
    <t xml:space="preserve">Kresge Underground                                                                        </t>
  </si>
  <si>
    <t xml:space="preserve">1859 Sheridan Rd                        </t>
  </si>
  <si>
    <t xml:space="preserve">8738 </t>
  </si>
  <si>
    <t xml:space="preserve">University Hall                                                                           </t>
  </si>
  <si>
    <t xml:space="preserve">1897 Sheridan Rd                        </t>
  </si>
  <si>
    <t>1869</t>
  </si>
  <si>
    <t xml:space="preserve">8739 </t>
  </si>
  <si>
    <t xml:space="preserve">University Library                                                                        </t>
  </si>
  <si>
    <t xml:space="preserve">1970 Campus Dr                          </t>
  </si>
  <si>
    <t>1969</t>
  </si>
  <si>
    <t xml:space="preserve">8740 </t>
  </si>
  <si>
    <t xml:space="preserve">405/415 Church                                                                            </t>
  </si>
  <si>
    <t xml:space="preserve">405 Church St                           </t>
  </si>
  <si>
    <t>1889</t>
  </si>
  <si>
    <t xml:space="preserve">8743 </t>
  </si>
  <si>
    <t xml:space="preserve">Wieboldt House                                                                            </t>
  </si>
  <si>
    <t xml:space="preserve">2601 Orrington                          </t>
  </si>
  <si>
    <t xml:space="preserve">FAC/STAFF HOUSING   </t>
  </si>
  <si>
    <t xml:space="preserve">8744 </t>
  </si>
  <si>
    <t xml:space="preserve">1808 Chicago                                                                              </t>
  </si>
  <si>
    <t xml:space="preserve">1808 Chicago Ave                        </t>
  </si>
  <si>
    <t>1910</t>
  </si>
  <si>
    <t xml:space="preserve">8745 </t>
  </si>
  <si>
    <t xml:space="preserve">1809 Chicago                                                                              </t>
  </si>
  <si>
    <t xml:space="preserve">1809 Chicago Ave                        </t>
  </si>
  <si>
    <t>1930</t>
  </si>
  <si>
    <t xml:space="preserve">8746 </t>
  </si>
  <si>
    <t xml:space="preserve">1810/12 Chicago                                                                           </t>
  </si>
  <si>
    <t xml:space="preserve">1810 Chicago Ave                        </t>
  </si>
  <si>
    <t xml:space="preserve">8747 </t>
  </si>
  <si>
    <t xml:space="preserve">1815 Chicago                                                                              </t>
  </si>
  <si>
    <t xml:space="preserve">1815 Chicago Ave                        </t>
  </si>
  <si>
    <t xml:space="preserve">8748 </t>
  </si>
  <si>
    <t xml:space="preserve">515 Clark                                                                                 </t>
  </si>
  <si>
    <t xml:space="preserve">515 Clark St                            </t>
  </si>
  <si>
    <t xml:space="preserve">8749 </t>
  </si>
  <si>
    <t xml:space="preserve">625 Colfax                                                                                </t>
  </si>
  <si>
    <t xml:space="preserve">625 Colfax St                           </t>
  </si>
  <si>
    <t xml:space="preserve">8750 </t>
  </si>
  <si>
    <t xml:space="preserve">629 Colfax                                                                                </t>
  </si>
  <si>
    <t xml:space="preserve">629 Colfax St                           </t>
  </si>
  <si>
    <t xml:space="preserve">8751 </t>
  </si>
  <si>
    <t xml:space="preserve">627 Dartmouth                                                                             </t>
  </si>
  <si>
    <t xml:space="preserve">627 Dartmouth Pl                        </t>
  </si>
  <si>
    <t>1921</t>
  </si>
  <si>
    <t xml:space="preserve">8752 </t>
  </si>
  <si>
    <t xml:space="preserve">630 Dartmouth                                                                             </t>
  </si>
  <si>
    <t xml:space="preserve">630 Dartmouth Pl                        </t>
  </si>
  <si>
    <t xml:space="preserve">8753 </t>
  </si>
  <si>
    <t xml:space="preserve">619 Emerson                                                                               </t>
  </si>
  <si>
    <t xml:space="preserve">619 Emerson St                          </t>
  </si>
  <si>
    <t xml:space="preserve">8754 </t>
  </si>
  <si>
    <t xml:space="preserve">617 Haven                                                                                 </t>
  </si>
  <si>
    <t xml:space="preserve">617 Haven St                            </t>
  </si>
  <si>
    <t xml:space="preserve">8755 </t>
  </si>
  <si>
    <t xml:space="preserve">625 Haven                                                                                 </t>
  </si>
  <si>
    <t xml:space="preserve">625 Haven St                            </t>
  </si>
  <si>
    <t xml:space="preserve">8756 </t>
  </si>
  <si>
    <t xml:space="preserve">1810 Hinman                                                                               </t>
  </si>
  <si>
    <t xml:space="preserve">1810 Hinman Ave                         </t>
  </si>
  <si>
    <t xml:space="preserve">8757 </t>
  </si>
  <si>
    <t xml:space="preserve">1812 Hinman                                                                               </t>
  </si>
  <si>
    <t xml:space="preserve">1812 Hinman Ave                         </t>
  </si>
  <si>
    <t xml:space="preserve">8758 </t>
  </si>
  <si>
    <t xml:space="preserve">1818 Hinman                                                                               </t>
  </si>
  <si>
    <t xml:space="preserve">1818 Hinman Ave                         </t>
  </si>
  <si>
    <t xml:space="preserve">8760 </t>
  </si>
  <si>
    <t xml:space="preserve">617 Library                                                                               </t>
  </si>
  <si>
    <t xml:space="preserve">617 Library Pl                          </t>
  </si>
  <si>
    <t xml:space="preserve">8761 </t>
  </si>
  <si>
    <t xml:space="preserve">620 Library                                                                               </t>
  </si>
  <si>
    <t xml:space="preserve">620 Library Pl                          </t>
  </si>
  <si>
    <t xml:space="preserve">8762 </t>
  </si>
  <si>
    <t xml:space="preserve">626 Library                                                                               </t>
  </si>
  <si>
    <t xml:space="preserve">626 Library Pl                          </t>
  </si>
  <si>
    <t xml:space="preserve">8763 </t>
  </si>
  <si>
    <t xml:space="preserve">617 Noyes                                                                                 </t>
  </si>
  <si>
    <t xml:space="preserve">617 Noyes St                            </t>
  </si>
  <si>
    <t xml:space="preserve">8764 </t>
  </si>
  <si>
    <t xml:space="preserve">625 Noyes                                                                                 </t>
  </si>
  <si>
    <t xml:space="preserve">625 Noyes St                            </t>
  </si>
  <si>
    <t xml:space="preserve">8765 </t>
  </si>
  <si>
    <t xml:space="preserve">629 Noyes                                                                                 </t>
  </si>
  <si>
    <t xml:space="preserve">629 Noyes St                            </t>
  </si>
  <si>
    <t>1911</t>
  </si>
  <si>
    <t xml:space="preserve">8766 </t>
  </si>
  <si>
    <t xml:space="preserve">2870 Sheridan Place                                                                       </t>
  </si>
  <si>
    <t xml:space="preserve">2870 Sheridan Pl                        </t>
  </si>
  <si>
    <t>1918</t>
  </si>
  <si>
    <t xml:space="preserve">8767 </t>
  </si>
  <si>
    <t xml:space="preserve">John Evans Alumni Center                                                                  </t>
  </si>
  <si>
    <t xml:space="preserve">1800 Sheridan Rd                        </t>
  </si>
  <si>
    <t>1884</t>
  </si>
  <si>
    <t xml:space="preserve">8768 </t>
  </si>
  <si>
    <t xml:space="preserve">1902 Sheridan                                                                             </t>
  </si>
  <si>
    <t xml:space="preserve">1902 Sheridan Rd                        </t>
  </si>
  <si>
    <t xml:space="preserve">8769 </t>
  </si>
  <si>
    <t xml:space="preserve">1914 Sheridan                                                                             </t>
  </si>
  <si>
    <t xml:space="preserve">1914 Sheridan Rd                        </t>
  </si>
  <si>
    <t xml:space="preserve">8770 </t>
  </si>
  <si>
    <t xml:space="preserve">1918 Sheridan                                                                             </t>
  </si>
  <si>
    <t xml:space="preserve">1918 Sheridan Rd                        </t>
  </si>
  <si>
    <t>1922</t>
  </si>
  <si>
    <t xml:space="preserve">8771 </t>
  </si>
  <si>
    <t xml:space="preserve">1922 Sheridan                                                                             </t>
  </si>
  <si>
    <t xml:space="preserve">1922 Sheridan Rd                        </t>
  </si>
  <si>
    <t xml:space="preserve">8772 </t>
  </si>
  <si>
    <t xml:space="preserve">1936 Sheridan                                                                             </t>
  </si>
  <si>
    <t xml:space="preserve">1936 Sheridan Rd                        </t>
  </si>
  <si>
    <t xml:space="preserve">8773 </t>
  </si>
  <si>
    <t xml:space="preserve">1940 Sheridan                                                                             </t>
  </si>
  <si>
    <t xml:space="preserve">1940 Sheridan Rd                        </t>
  </si>
  <si>
    <t xml:space="preserve">8774 </t>
  </si>
  <si>
    <t xml:space="preserve">2000 Sheridan                                                                             </t>
  </si>
  <si>
    <t xml:space="preserve">2000 Sheridan Rd                        </t>
  </si>
  <si>
    <t xml:space="preserve">8775 </t>
  </si>
  <si>
    <t xml:space="preserve">2006 Sheridan                                                                             </t>
  </si>
  <si>
    <t xml:space="preserve">2006 Sheridan Rd                        </t>
  </si>
  <si>
    <t xml:space="preserve">8776 </t>
  </si>
  <si>
    <t xml:space="preserve">2010 Sheridan                                                                             </t>
  </si>
  <si>
    <t xml:space="preserve">2010 Sheridan Rd                        </t>
  </si>
  <si>
    <t xml:space="preserve">8777 </t>
  </si>
  <si>
    <t xml:space="preserve">2016 Sheridan                                                                             </t>
  </si>
  <si>
    <t xml:space="preserve">2016 Sheridan Rd                        </t>
  </si>
  <si>
    <t xml:space="preserve">8778 </t>
  </si>
  <si>
    <t xml:space="preserve">2040 Sheridan                                                                             </t>
  </si>
  <si>
    <t xml:space="preserve">2040 Sheridan Rd                        </t>
  </si>
  <si>
    <t xml:space="preserve">8779 </t>
  </si>
  <si>
    <t xml:space="preserve">2046 Sheridan                                                                             </t>
  </si>
  <si>
    <t xml:space="preserve">2046 Sheridan Rd                        </t>
  </si>
  <si>
    <t xml:space="preserve">8780 </t>
  </si>
  <si>
    <t xml:space="preserve">906/910 University                                                                        </t>
  </si>
  <si>
    <t xml:space="preserve">906/910 University Pl                   </t>
  </si>
  <si>
    <t>1890</t>
  </si>
  <si>
    <t xml:space="preserve">8782 </t>
  </si>
  <si>
    <t xml:space="preserve">Evanston Utility Plant                                                                    </t>
  </si>
  <si>
    <t xml:space="preserve">2026 Campus Dr                          </t>
  </si>
  <si>
    <t xml:space="preserve">8784 </t>
  </si>
  <si>
    <t xml:space="preserve">Evanston Garage                                                                           </t>
  </si>
  <si>
    <t xml:space="preserve">1847 Campus Dr                          </t>
  </si>
  <si>
    <t xml:space="preserve">PARKING/GARAGES     </t>
  </si>
  <si>
    <t xml:space="preserve">8785 </t>
  </si>
  <si>
    <t xml:space="preserve">John J. Louis Hall                                                                        </t>
  </si>
  <si>
    <t xml:space="preserve">1877 Campus Dr                          </t>
  </si>
  <si>
    <t>1992</t>
  </si>
  <si>
    <t xml:space="preserve">8786 </t>
  </si>
  <si>
    <t xml:space="preserve">William A. and Gayle Cook Hall                                                            </t>
  </si>
  <si>
    <t xml:space="preserve">2220 Campus Dr                          </t>
  </si>
  <si>
    <t xml:space="preserve">8788 </t>
  </si>
  <si>
    <t xml:space="preserve">618 Garrett                                                                               </t>
  </si>
  <si>
    <t xml:space="preserve">618 Garrett Pl                          </t>
  </si>
  <si>
    <t xml:space="preserve">8789 </t>
  </si>
  <si>
    <t xml:space="preserve">Walter Annenberg Hall                                                                     </t>
  </si>
  <si>
    <t xml:space="preserve">2120 Campus Dr                          </t>
  </si>
  <si>
    <t xml:space="preserve">8791 </t>
  </si>
  <si>
    <t xml:space="preserve">Tarry Research and Education Building                                                     </t>
  </si>
  <si>
    <t xml:space="preserve">300 E Superior St                       </t>
  </si>
  <si>
    <t>1990</t>
  </si>
  <si>
    <t xml:space="preserve">8792 </t>
  </si>
  <si>
    <t xml:space="preserve">Montgomery Ward Memorial Building                                                         </t>
  </si>
  <si>
    <t xml:space="preserve">303 E Chicago Ave                       </t>
  </si>
  <si>
    <t xml:space="preserve">8793 </t>
  </si>
  <si>
    <t xml:space="preserve">Morton Medical Research Building                                                          </t>
  </si>
  <si>
    <t xml:space="preserve">310 E Superior St                       </t>
  </si>
  <si>
    <t xml:space="preserve">8794 </t>
  </si>
  <si>
    <t xml:space="preserve">Searle Medical Research Building                                                          </t>
  </si>
  <si>
    <t xml:space="preserve">320 E Superior St                       </t>
  </si>
  <si>
    <t>1965</t>
  </si>
  <si>
    <t xml:space="preserve">8795 </t>
  </si>
  <si>
    <t xml:space="preserve">Wieboldt Hall                                                                             </t>
  </si>
  <si>
    <t xml:space="preserve">340 E Superior St                       </t>
  </si>
  <si>
    <t xml:space="preserve">8796 </t>
  </si>
  <si>
    <t xml:space="preserve">Levy Mayer Hall                                                                           </t>
  </si>
  <si>
    <t xml:space="preserve">357 E Chicago Ave                       </t>
  </si>
  <si>
    <t xml:space="preserve">8797 </t>
  </si>
  <si>
    <t xml:space="preserve">Robert McCormick Hall                                                                     </t>
  </si>
  <si>
    <t xml:space="preserve">350 E Superior St                       </t>
  </si>
  <si>
    <t xml:space="preserve">8798 </t>
  </si>
  <si>
    <t xml:space="preserve">Gary Law Library                                                                          </t>
  </si>
  <si>
    <t xml:space="preserve">8799 </t>
  </si>
  <si>
    <t xml:space="preserve">Mary &amp; Foster McGaw Pavilion                                                              </t>
  </si>
  <si>
    <t xml:space="preserve">710 Fairbaks Ct                         </t>
  </si>
  <si>
    <t>1978</t>
  </si>
  <si>
    <t xml:space="preserve">8802 </t>
  </si>
  <si>
    <t xml:space="preserve">628 Colfax                                                                                </t>
  </si>
  <si>
    <t xml:space="preserve">628 Colfax St                           </t>
  </si>
  <si>
    <t xml:space="preserve">8806 </t>
  </si>
  <si>
    <t xml:space="preserve">617 Dartmouth                                                                             </t>
  </si>
  <si>
    <t xml:space="preserve">617 Dartmouth Pl                        </t>
  </si>
  <si>
    <t xml:space="preserve">8809 </t>
  </si>
  <si>
    <t xml:space="preserve">616 Noyes                                                                                 </t>
  </si>
  <si>
    <t xml:space="preserve">616 Noyes St                            </t>
  </si>
  <si>
    <t xml:space="preserve">8816 </t>
  </si>
  <si>
    <t xml:space="preserve">Arthur Rubloff Building                                                                   </t>
  </si>
  <si>
    <t xml:space="preserve">375 E Chicago Ave                       </t>
  </si>
  <si>
    <t>1984</t>
  </si>
  <si>
    <t xml:space="preserve">8819 </t>
  </si>
  <si>
    <t xml:space="preserve">1900 Orrington / 701 Emerson                                                              </t>
  </si>
  <si>
    <t xml:space="preserve">1900 Orrington Ave                      </t>
  </si>
  <si>
    <t xml:space="preserve">8821 </t>
  </si>
  <si>
    <t xml:space="preserve">Family Institute                                                                          </t>
  </si>
  <si>
    <t xml:space="preserve">618 Library Pl                          </t>
  </si>
  <si>
    <t>1994</t>
  </si>
  <si>
    <t xml:space="preserve">8822 </t>
  </si>
  <si>
    <t xml:space="preserve">1908 Sheridan                                                                             </t>
  </si>
  <si>
    <t xml:space="preserve">1908 Sheridan Rd                        </t>
  </si>
  <si>
    <t xml:space="preserve">8823 </t>
  </si>
  <si>
    <t xml:space="preserve">1948 Ridge &amp; Garage                                                                       </t>
  </si>
  <si>
    <t xml:space="preserve">1948 Ridge Ave                          </t>
  </si>
  <si>
    <t>1995</t>
  </si>
  <si>
    <t xml:space="preserve">8824 </t>
  </si>
  <si>
    <t xml:space="preserve">629 Haven                                                                                 </t>
  </si>
  <si>
    <t xml:space="preserve">629 Haven St                            </t>
  </si>
  <si>
    <t>1935</t>
  </si>
  <si>
    <t xml:space="preserve">8825 </t>
  </si>
  <si>
    <t xml:space="preserve">Chambers Hall                                                                             </t>
  </si>
  <si>
    <t xml:space="preserve">600 Foster St                           </t>
  </si>
  <si>
    <t>1998</t>
  </si>
  <si>
    <t xml:space="preserve">8831 </t>
  </si>
  <si>
    <t xml:space="preserve">Mary and Leigh Block Museum of Art                                                        </t>
  </si>
  <si>
    <t xml:space="preserve">40 Arts Circle Dr                       </t>
  </si>
  <si>
    <t xml:space="preserve">8832 </t>
  </si>
  <si>
    <t xml:space="preserve">555 Clark                                                                                 </t>
  </si>
  <si>
    <t xml:space="preserve">555 Clark St                            </t>
  </si>
  <si>
    <t xml:space="preserve">8835 </t>
  </si>
  <si>
    <t xml:space="preserve">Patrick G. &amp; Shirley W. Ryan Hall                                                         </t>
  </si>
  <si>
    <t xml:space="preserve">2190 Campus Dr                          </t>
  </si>
  <si>
    <t xml:space="preserve">8836 </t>
  </si>
  <si>
    <t xml:space="preserve">Pancoe-NSUHS Life Sciences Pavilion                                                       </t>
  </si>
  <si>
    <t xml:space="preserve">2200 Campus Dr                          </t>
  </si>
  <si>
    <t xml:space="preserve">8837 </t>
  </si>
  <si>
    <t xml:space="preserve">McCormick Foundation Center                                                               </t>
  </si>
  <si>
    <t xml:space="preserve">1870 Campus Dr                          </t>
  </si>
  <si>
    <t xml:space="preserve">8838 </t>
  </si>
  <si>
    <t xml:space="preserve">1801 Hinman                                                                               </t>
  </si>
  <si>
    <t xml:space="preserve">1801 Hinman Ave                         </t>
  </si>
  <si>
    <t xml:space="preserve">8839 </t>
  </si>
  <si>
    <t xml:space="preserve">1813 Hinman                                                                               </t>
  </si>
  <si>
    <t xml:space="preserve">1813 Hinman Ave                         </t>
  </si>
  <si>
    <t xml:space="preserve">8840 </t>
  </si>
  <si>
    <t xml:space="preserve">1819 Hinman                                                                               </t>
  </si>
  <si>
    <t xml:space="preserve">1819 Hinman Ave                         </t>
  </si>
  <si>
    <t xml:space="preserve">8844 </t>
  </si>
  <si>
    <t xml:space="preserve">2020 Ridge                                                                                </t>
  </si>
  <si>
    <t xml:space="preserve">2020 Ridge Ave                          </t>
  </si>
  <si>
    <t xml:space="preserve">8845 </t>
  </si>
  <si>
    <t xml:space="preserve">Center for Catalysis and Surface Science                                                  </t>
  </si>
  <si>
    <t xml:space="preserve">2137 Tech Dr                            </t>
  </si>
  <si>
    <t>1986</t>
  </si>
  <si>
    <t xml:space="preserve">8846 </t>
  </si>
  <si>
    <t xml:space="preserve">Robert H. Lurie Medical Research Center                                                   </t>
  </si>
  <si>
    <t xml:space="preserve">303 E Superior St                       </t>
  </si>
  <si>
    <t xml:space="preserve">8847 </t>
  </si>
  <si>
    <t xml:space="preserve">Ford Motor Company Engineering Design Center                                              </t>
  </si>
  <si>
    <t xml:space="preserve">2133 Sheridan Rd                        </t>
  </si>
  <si>
    <t xml:space="preserve">8849 </t>
  </si>
  <si>
    <t xml:space="preserve">630 Lincoln                                                                               </t>
  </si>
  <si>
    <t xml:space="preserve">630 Lincoln St                          </t>
  </si>
  <si>
    <t xml:space="preserve">8854 </t>
  </si>
  <si>
    <t xml:space="preserve">1800 Sherman                                                                              </t>
  </si>
  <si>
    <t xml:space="preserve">1800 Sherman Ave                        </t>
  </si>
  <si>
    <t xml:space="preserve">8860 </t>
  </si>
  <si>
    <t xml:space="preserve">Richard &amp; Barbara Silverman Hall for Molecular Therapeutics &amp; Diagnostics                 </t>
  </si>
  <si>
    <t xml:space="preserve">2170 Campus Dr                          </t>
  </si>
  <si>
    <t xml:space="preserve">8861 </t>
  </si>
  <si>
    <t xml:space="preserve">1945 Orrington                                                                            </t>
  </si>
  <si>
    <t xml:space="preserve">1945 Orrington Ave                      </t>
  </si>
  <si>
    <t xml:space="preserve">8863 </t>
  </si>
  <si>
    <t xml:space="preserve">Patrick G. and Shirley W. Ryan Center for the Musical Arts                                </t>
  </si>
  <si>
    <t xml:space="preserve">70 Arts Circle Dr                       </t>
  </si>
  <si>
    <t xml:space="preserve">8864 </t>
  </si>
  <si>
    <t xml:space="preserve">1201 Davis                                                                                </t>
  </si>
  <si>
    <t xml:space="preserve">1201 Davis St                           </t>
  </si>
  <si>
    <t xml:space="preserve">8865 </t>
  </si>
  <si>
    <t xml:space="preserve">2122 Sheridan Rd.                                                                         </t>
  </si>
  <si>
    <t xml:space="preserve">2122 Sheridan Rd                        </t>
  </si>
  <si>
    <t xml:space="preserve">8867 </t>
  </si>
  <si>
    <t xml:space="preserve">640 Haven St.                                                                             </t>
  </si>
  <si>
    <t xml:space="preserve">640 Haven St                            </t>
  </si>
  <si>
    <t>1962</t>
  </si>
  <si>
    <t xml:space="preserve">8869 </t>
  </si>
  <si>
    <t xml:space="preserve">2145 Orrington Ave.                                                                       </t>
  </si>
  <si>
    <t xml:space="preserve">2145 Orrington Ave                      </t>
  </si>
  <si>
    <t xml:space="preserve">8870 </t>
  </si>
  <si>
    <t xml:space="preserve">2135 Orrington Ave.                                                                       </t>
  </si>
  <si>
    <t xml:space="preserve">2135 Orrington Ave                      </t>
  </si>
  <si>
    <t>1906</t>
  </si>
  <si>
    <t xml:space="preserve">8871 </t>
  </si>
  <si>
    <t xml:space="preserve">2131 Orrington Ave.                                                                       </t>
  </si>
  <si>
    <t xml:space="preserve">2131 Orrington Ave                      </t>
  </si>
  <si>
    <t xml:space="preserve">8872 </t>
  </si>
  <si>
    <t xml:space="preserve">605-615 Garrett Pl.                                                                       </t>
  </si>
  <si>
    <t xml:space="preserve">605-615 Garrett Pl                      </t>
  </si>
  <si>
    <t xml:space="preserve">8873 </t>
  </si>
  <si>
    <t xml:space="preserve">621-623 Garrett Pl.                                                                       </t>
  </si>
  <si>
    <t xml:space="preserve">621-623 Garrett Pl                      </t>
  </si>
  <si>
    <t xml:space="preserve">8874 </t>
  </si>
  <si>
    <t xml:space="preserve">625 Garrett Pl.                                                                           </t>
  </si>
  <si>
    <t xml:space="preserve">625 Garrett Pl                          </t>
  </si>
  <si>
    <t xml:space="preserve">8875 </t>
  </si>
  <si>
    <t xml:space="preserve">629 Garrett Pl.                                                                           </t>
  </si>
  <si>
    <t xml:space="preserve">629 Garrett Pl                          </t>
  </si>
  <si>
    <t xml:space="preserve">8877 </t>
  </si>
  <si>
    <t xml:space="preserve">Oak Grove Library Center                                                                  </t>
  </si>
  <si>
    <t xml:space="preserve">WAUKEGAN                      </t>
  </si>
  <si>
    <t xml:space="preserve">3095 Oak Grove Ave                      </t>
  </si>
  <si>
    <t xml:space="preserve">8878 </t>
  </si>
  <si>
    <t xml:space="preserve">2127 Orrington                                                                            </t>
  </si>
  <si>
    <t xml:space="preserve">2127 Orrington Ave                      </t>
  </si>
  <si>
    <t xml:space="preserve">8879 </t>
  </si>
  <si>
    <t xml:space="preserve">640 Lincoln                                                                               </t>
  </si>
  <si>
    <t xml:space="preserve">640 Lincoln St                          </t>
  </si>
  <si>
    <t xml:space="preserve">8880 </t>
  </si>
  <si>
    <t xml:space="preserve">640 Colfax                                                                                </t>
  </si>
  <si>
    <t xml:space="preserve">640 Colfax St                           </t>
  </si>
  <si>
    <t xml:space="preserve">8881 </t>
  </si>
  <si>
    <t xml:space="preserve">New Kellogg Building                                                                      </t>
  </si>
  <si>
    <t xml:space="preserve">2211 Campus Dr                          </t>
  </si>
  <si>
    <t xml:space="preserve">UNDER CONSTRUCTION  </t>
  </si>
  <si>
    <t xml:space="preserve">8882 </t>
  </si>
  <si>
    <t xml:space="preserve">Segal Visitors Center Parking Garage                                                      </t>
  </si>
  <si>
    <t xml:space="preserve">1841 Sheridan Rd                        </t>
  </si>
  <si>
    <t xml:space="preserve">8883 </t>
  </si>
  <si>
    <t xml:space="preserve">North Campus Parking                                                                      </t>
  </si>
  <si>
    <t xml:space="preserve">2315 Campus Dr                          </t>
  </si>
  <si>
    <t xml:space="preserve">8884 </t>
  </si>
  <si>
    <t xml:space="preserve">Segal Visitors Center                                                                     </t>
  </si>
  <si>
    <t xml:space="preserve">8885 </t>
  </si>
  <si>
    <t xml:space="preserve">N Campus Parking/Academic Building                                                        </t>
  </si>
  <si>
    <t xml:space="preserve">8920 </t>
  </si>
  <si>
    <t xml:space="preserve">1801 Maple Ave.                                                                           </t>
  </si>
  <si>
    <t xml:space="preserve">1801 Maple Ave                          </t>
  </si>
  <si>
    <t xml:space="preserve">P100 </t>
  </si>
  <si>
    <t xml:space="preserve">Huron / St. Clair Parking Garage (C-Lot)                                                  </t>
  </si>
  <si>
    <t xml:space="preserve">222 E Huron St                          </t>
  </si>
  <si>
    <t xml:space="preserve">P101 </t>
  </si>
  <si>
    <t xml:space="preserve">Erie-Ontario Parking Garage (D-Lot)                                                       </t>
  </si>
  <si>
    <t xml:space="preserve">321 E Erie St                           </t>
  </si>
  <si>
    <t xml:space="preserve">P102 </t>
  </si>
  <si>
    <t xml:space="preserve">Chestnut St. Garage (E-Lot)                                                               </t>
  </si>
  <si>
    <t xml:space="preserve">275 E Chestnut St                       </t>
  </si>
  <si>
    <t>R107G</t>
  </si>
  <si>
    <t xml:space="preserve">Galter Outpatient Pavilion                                                                </t>
  </si>
  <si>
    <t xml:space="preserve">675 St Clair St                         </t>
  </si>
  <si>
    <t xml:space="preserve">R119 </t>
  </si>
  <si>
    <t xml:space="preserve">446-448 E. Ontario                                                                        </t>
  </si>
  <si>
    <t xml:space="preserve">448 E Ontario St                        </t>
  </si>
  <si>
    <t>9999</t>
  </si>
  <si>
    <t xml:space="preserve">R121 </t>
  </si>
  <si>
    <t xml:space="preserve">676 N. St. Claire                                                                         </t>
  </si>
  <si>
    <t xml:space="preserve">676 St Clair St                         </t>
  </si>
  <si>
    <t xml:space="preserve">R122 </t>
  </si>
  <si>
    <t xml:space="preserve">680 LAKE SHORE                                                                            </t>
  </si>
  <si>
    <t xml:space="preserve">680 Lake Shore Dr                       </t>
  </si>
  <si>
    <t xml:space="preserve">R123 </t>
  </si>
  <si>
    <t xml:space="preserve">1007 Church                                                                               </t>
  </si>
  <si>
    <t xml:space="preserve">1007 Church St                          </t>
  </si>
  <si>
    <t xml:space="preserve">R141 </t>
  </si>
  <si>
    <t xml:space="preserve">105 W. Adams                                                                              </t>
  </si>
  <si>
    <t xml:space="preserve">105 W Adams St                          </t>
  </si>
  <si>
    <t xml:space="preserve">R152 </t>
  </si>
  <si>
    <t xml:space="preserve">737 N. Michigan Ave                                                                       </t>
  </si>
  <si>
    <t xml:space="preserve">737 Michigan Ave                        </t>
  </si>
  <si>
    <t xml:space="preserve">R153 </t>
  </si>
  <si>
    <t xml:space="preserve">625 N. Michigan Ave                                                                       </t>
  </si>
  <si>
    <t xml:space="preserve">625 Michigan Ave                        </t>
  </si>
  <si>
    <t xml:space="preserve">R154 </t>
  </si>
  <si>
    <t xml:space="preserve">645 N. Michigan Avenue                                                                    </t>
  </si>
  <si>
    <t xml:space="preserve">645 Michigan Ave                        </t>
  </si>
  <si>
    <t xml:space="preserve">R156 </t>
  </si>
  <si>
    <t xml:space="preserve">211 E. Ontario                                                                            </t>
  </si>
  <si>
    <t xml:space="preserve">211 E Ontario St                        </t>
  </si>
  <si>
    <t xml:space="preserve">R157 </t>
  </si>
  <si>
    <t xml:space="preserve">Prentice Women's Hospital                                                                 </t>
  </si>
  <si>
    <t xml:space="preserve">250 E Superior St                       </t>
  </si>
  <si>
    <t xml:space="preserve">R158 </t>
  </si>
  <si>
    <t xml:space="preserve">1840 Oak                                                                                  </t>
  </si>
  <si>
    <t xml:space="preserve">1840 Oak Ave                            </t>
  </si>
  <si>
    <t xml:space="preserve">R159 </t>
  </si>
  <si>
    <t xml:space="preserve">633 N. St. Clair St.                                                                      </t>
  </si>
  <si>
    <t xml:space="preserve">633 St Clair St                         </t>
  </si>
  <si>
    <t xml:space="preserve">R161 </t>
  </si>
  <si>
    <t xml:space="preserve">Center on Halsted                                                                         </t>
  </si>
  <si>
    <t xml:space="preserve">3656 N Halsted St                       </t>
  </si>
  <si>
    <t>cash flow</t>
  </si>
  <si>
    <t>Request Date:</t>
  </si>
  <si>
    <t>How was this project approved?</t>
  </si>
  <si>
    <t>FY 2016</t>
  </si>
  <si>
    <t>Campus:</t>
  </si>
  <si>
    <t>Chicago</t>
  </si>
  <si>
    <t>Construction Start Date:</t>
  </si>
  <si>
    <t>Construction  End Date:</t>
  </si>
  <si>
    <t>NU Fin System End Date:</t>
  </si>
  <si>
    <t>Original Budget</t>
  </si>
  <si>
    <t>Revised Budget</t>
  </si>
  <si>
    <t>RENVOTN</t>
  </si>
  <si>
    <t>88505  NMT-From Unrestricted</t>
  </si>
  <si>
    <t>NU Fin Department ID:</t>
  </si>
  <si>
    <t>Fund Assignment:</t>
  </si>
  <si>
    <t>Plant Class:</t>
  </si>
  <si>
    <t>Plant Purpose:</t>
  </si>
  <si>
    <t>Location:</t>
  </si>
  <si>
    <t>Expand the space (GSF) of the building:</t>
  </si>
  <si>
    <t>Change the use, purpose or efficiency of the original space:</t>
  </si>
  <si>
    <t>Window or Roof Replacement:</t>
  </si>
  <si>
    <t>Structural Work; Load Bearing, Re-enforce Floors, Walls, Roof:</t>
  </si>
  <si>
    <t>Infrastructure Upgrades: HVAC, MEP:</t>
  </si>
  <si>
    <t>Infrastructure Utility Distribution, Utility Equipment or Emergency Systems:</t>
  </si>
  <si>
    <t>Tuck Pointing, Façade or Foundation Work:</t>
  </si>
  <si>
    <t>FM Project Manager(s) Name(s):</t>
  </si>
  <si>
    <t>Campus</t>
  </si>
  <si>
    <t>FUND</t>
  </si>
  <si>
    <t>DEPT ID</t>
  </si>
  <si>
    <t>PROJECT ID</t>
  </si>
  <si>
    <t>Approved By:</t>
  </si>
  <si>
    <t>Approval Date:</t>
  </si>
  <si>
    <t>PROEJCT ID</t>
  </si>
  <si>
    <t>EXP #:</t>
  </si>
  <si>
    <t>Email Date:</t>
  </si>
  <si>
    <t>REV#:</t>
  </si>
  <si>
    <t>FY Approved:</t>
  </si>
  <si>
    <t xml:space="preserve">  </t>
  </si>
  <si>
    <t>73010  Paper And Office Supplies</t>
  </si>
  <si>
    <t>73050  Parking</t>
  </si>
  <si>
    <t>73075  Computer Supplies</t>
  </si>
  <si>
    <t>73080  Computer Supplies-Technical</t>
  </si>
  <si>
    <t>73100  Purchased Software</t>
  </si>
  <si>
    <t>73310  Av Equipment Supplies</t>
  </si>
  <si>
    <t>73325  Laboratory Hardware</t>
  </si>
  <si>
    <t>73460  Personal Protective Equipment</t>
  </si>
  <si>
    <t>73475  Lab Supplies and Hardware</t>
  </si>
  <si>
    <t>73480  Lab Gases</t>
  </si>
  <si>
    <t>73510  Custodial Supplies</t>
  </si>
  <si>
    <t>73520  Faculty-Staff-Student Id Cards</t>
  </si>
  <si>
    <t>73590  Art Preservation Supplies</t>
  </si>
  <si>
    <t>73910  Books</t>
  </si>
  <si>
    <t>73920  Serials</t>
  </si>
  <si>
    <t>73980  External Preservation Services</t>
  </si>
  <si>
    <t>73988  Electronic One-Time</t>
  </si>
  <si>
    <t>75010  Professional &amp; Consulting Svcs</t>
  </si>
  <si>
    <t>75015  Professional Svcs-Reimbursment</t>
  </si>
  <si>
    <t>75020  External Cler-Tech Srvcs-Temp</t>
  </si>
  <si>
    <t>75030  Membership Dues</t>
  </si>
  <si>
    <t>75120  Internal-Printing&amp;Duplicating</t>
  </si>
  <si>
    <t>75130  External-Printing Services</t>
  </si>
  <si>
    <t>75140  Internal-Univ Relations Svcs</t>
  </si>
  <si>
    <t>75210  IT Technical &amp; Consult Service</t>
  </si>
  <si>
    <t>75225  External-Computing Services</t>
  </si>
  <si>
    <t>75260  Leased Software</t>
  </si>
  <si>
    <t>75270  External-Security Service</t>
  </si>
  <si>
    <t>75280  Internal-Security Services</t>
  </si>
  <si>
    <t>75324  Chemical Waste Disposal</t>
  </si>
  <si>
    <t>75330  Internal-Shop Expense</t>
  </si>
  <si>
    <t>75340  Laboratory Services</t>
  </si>
  <si>
    <t>75410  Computer-WP Leasing</t>
  </si>
  <si>
    <t>75420  Copier Lease</t>
  </si>
  <si>
    <t>75440  Repair Expense</t>
  </si>
  <si>
    <t>75450  Equipment Service Contracts</t>
  </si>
  <si>
    <t>75460  Other Equipment Services</t>
  </si>
  <si>
    <t>75490  External Space Rental</t>
  </si>
  <si>
    <t>75495  Externl Furniture-Equip Rental</t>
  </si>
  <si>
    <t>75510  U.S. Post Office</t>
  </si>
  <si>
    <t>75520  Common Carrier</t>
  </si>
  <si>
    <t>75521  Art Shipping and Services</t>
  </si>
  <si>
    <t>75525  Shipping-Technical Related Mat</t>
  </si>
  <si>
    <t>75530  License Fee</t>
  </si>
  <si>
    <t>75533  Art Installation Services</t>
  </si>
  <si>
    <t>75540  Insurance</t>
  </si>
  <si>
    <t>75550  Insurance-Liability</t>
  </si>
  <si>
    <t>75610  Internal - FMO Services</t>
  </si>
  <si>
    <t>75630  Internal-Motor Pool Svcs</t>
  </si>
  <si>
    <t>75660  General Services-Chicago</t>
  </si>
  <si>
    <t>75661  General Services-Evanston</t>
  </si>
  <si>
    <t>75680  Custodial Contract Srvcs</t>
  </si>
  <si>
    <t>75690  Food Service Payments</t>
  </si>
  <si>
    <t>75695  Procurement Card Program</t>
  </si>
  <si>
    <t>75720  Hospital Medical Expense</t>
  </si>
  <si>
    <t>75750  Contractor Services</t>
  </si>
  <si>
    <t>75907  Physical Plt Serv - Labor</t>
  </si>
  <si>
    <t>75911  Production Expenses</t>
  </si>
  <si>
    <t>75950  Lighting</t>
  </si>
  <si>
    <t>76001  Auto Repair</t>
  </si>
  <si>
    <t>76002  Lock Shop</t>
  </si>
  <si>
    <t>76004  Electricians</t>
  </si>
  <si>
    <t>76007  Hv Ac, Refrig</t>
  </si>
  <si>
    <t>76009  Tech Maint Shop</t>
  </si>
  <si>
    <t>76010  Custodians</t>
  </si>
  <si>
    <t>76024  Phy Plt Outside Contracts</t>
  </si>
  <si>
    <t>76025  Engineering Shop</t>
  </si>
  <si>
    <t>76026  Carpentry</t>
  </si>
  <si>
    <t>76027  Real Estate Acquisition</t>
  </si>
  <si>
    <t>76910  Telecom Equip Chg (One-Time)</t>
  </si>
  <si>
    <t>76915  Telecom Install Chg (One-Time)</t>
  </si>
  <si>
    <t>76920  Telecom Core Services</t>
  </si>
  <si>
    <t>76930  Data Port Installation Charge</t>
  </si>
  <si>
    <t>76935  Data Network Services</t>
  </si>
  <si>
    <t>76940  Local Toll-Telephone</t>
  </si>
  <si>
    <t>76950  Intl Long Dist &amp; Calling Card</t>
  </si>
  <si>
    <t>76955  Other Non-Core Telecom Service</t>
  </si>
  <si>
    <t>76960  External Telecom Services</t>
  </si>
  <si>
    <t>77010  Office Equip-Non Capital</t>
  </si>
  <si>
    <t>77020  Sci Instruments-Non Capital</t>
  </si>
  <si>
    <t>77030  Computers-Non Capital</t>
  </si>
  <si>
    <t>77050  AV Equip-Non Capital</t>
  </si>
  <si>
    <t>77060  NTG Telephone Equip Non-Capitl</t>
  </si>
  <si>
    <t>77070  Office Equip-Non Capital</t>
  </si>
  <si>
    <t>77080  Sci Instruments-Non Capital</t>
  </si>
  <si>
    <t>77090  Computers-Non Capital</t>
  </si>
  <si>
    <t>77510  Furniture-Capital</t>
  </si>
  <si>
    <t>77515  NTG Telephone Equip-Capital</t>
  </si>
  <si>
    <t>77535  Fabricated Equip - In Progress</t>
  </si>
  <si>
    <t>77545  AV Equipment-Capital</t>
  </si>
  <si>
    <t>77550  Office Equipment-Capital</t>
  </si>
  <si>
    <t>77560  Scientific Instr-Capital</t>
  </si>
  <si>
    <t>77570  Computers-Capital</t>
  </si>
  <si>
    <t>77580  Musical Instruments-Capital</t>
  </si>
  <si>
    <t>77599  Other Capital Equipment</t>
  </si>
  <si>
    <t>78620  Materials For Resale-Direct</t>
  </si>
  <si>
    <t>78675  Revenue Refund</t>
  </si>
  <si>
    <t>78690  Financial Expense</t>
  </si>
  <si>
    <t>78692  Sundry Payments</t>
  </si>
  <si>
    <t>88205  NMT-To Unrestricted</t>
  </si>
  <si>
    <t>88207  NMT-To Designated</t>
  </si>
  <si>
    <t>88215  NMT-To Restricted Gifts</t>
  </si>
  <si>
    <t>88220  NMT - To Plant Cnstrx Capital</t>
  </si>
  <si>
    <t>88221  NMT-To Plant Cnstrx Noncapital</t>
  </si>
  <si>
    <t>88222  NMT-To Ret of Ind-Other</t>
  </si>
  <si>
    <t>88235  NMT-To Endow Prin &amp; Sim Fds</t>
  </si>
  <si>
    <t>88256  PY gift adjustment</t>
  </si>
  <si>
    <t>88290  NMT-To Ret Of Ind-Princ</t>
  </si>
  <si>
    <t>88291  NMT-To Ret Of Ind-Interest</t>
  </si>
  <si>
    <t>88299  NM Intrafund Transfer to</t>
  </si>
  <si>
    <t>88801  Non-Mandatory Transfer to</t>
  </si>
  <si>
    <t>89526  Mandatory Transfer-Interest</t>
  </si>
  <si>
    <t>Other: Abatement, ADA upgrades, etc.:</t>
  </si>
  <si>
    <t>Budget Analyst Name:</t>
  </si>
  <si>
    <t>Receipt Date:</t>
  </si>
  <si>
    <t>Owner's Contract Work</t>
  </si>
  <si>
    <t>Construction Coordination Fees</t>
  </si>
  <si>
    <t>Comments:</t>
  </si>
  <si>
    <t>Phone:</t>
  </si>
  <si>
    <r>
      <t xml:space="preserve">Describe the </t>
    </r>
    <r>
      <rPr>
        <b/>
        <sz val="12"/>
        <rFont val="Arial"/>
        <family val="2"/>
      </rPr>
      <t>New</t>
    </r>
    <r>
      <rPr>
        <sz val="12"/>
        <rFont val="Arial"/>
        <family val="2"/>
      </rPr>
      <t xml:space="preserve"> Project's Scope of Work:</t>
    </r>
  </si>
  <si>
    <r>
      <t xml:space="preserve">Project </t>
    </r>
    <r>
      <rPr>
        <b/>
        <sz val="12"/>
        <color rgb="FF0000FF"/>
        <rFont val="Arial"/>
        <family val="2"/>
      </rPr>
      <t>Revenue</t>
    </r>
    <r>
      <rPr>
        <b/>
        <sz val="12"/>
        <rFont val="Arial"/>
        <family val="2"/>
      </rPr>
      <t xml:space="preserve"> Budget &amp; Funding Sources:</t>
    </r>
  </si>
  <si>
    <t>Internal Loan</t>
  </si>
  <si>
    <t>Bond Financing</t>
  </si>
  <si>
    <t>Other University Sources</t>
  </si>
  <si>
    <t>Yes</t>
  </si>
  <si>
    <t>Unknown</t>
  </si>
  <si>
    <t>Total Expense Budget:</t>
  </si>
  <si>
    <t>Total Revenue Budget:</t>
  </si>
  <si>
    <t>Activity:</t>
  </si>
  <si>
    <t>Manager:</t>
  </si>
  <si>
    <r>
      <rPr>
        <b/>
        <sz val="12"/>
        <rFont val="Arial"/>
        <family val="2"/>
      </rPr>
      <t>Part #1- Unit Approver:</t>
    </r>
    <r>
      <rPr>
        <sz val="12"/>
        <rFont val="Arial"/>
        <family val="2"/>
      </rPr>
      <t xml:space="preserve"> This form should be used for construction projects that have an approved budget or an approved budget increase.  This form is not for FM estimates. An incomplete form - or - a form submitted for a project that has not been approved may be returned to you for more information.   Projects &lt; $50,000 may not be eligible for a plant fund.</t>
    </r>
  </si>
  <si>
    <t>Status:</t>
  </si>
  <si>
    <t>Funding Source(s):</t>
  </si>
  <si>
    <r>
      <t xml:space="preserve">FM Project </t>
    </r>
    <r>
      <rPr>
        <b/>
        <sz val="12"/>
        <color rgb="FF0000FF"/>
        <rFont val="Arial"/>
        <family val="2"/>
      </rPr>
      <t>Expense</t>
    </r>
    <r>
      <rPr>
        <b/>
        <sz val="12"/>
        <rFont val="Arial"/>
        <family val="2"/>
      </rPr>
      <t xml:space="preserve"> Budget:</t>
    </r>
  </si>
  <si>
    <r>
      <t xml:space="preserve">For budget changes to </t>
    </r>
    <r>
      <rPr>
        <b/>
        <i/>
        <sz val="10"/>
        <rFont val="Arial"/>
        <family val="2"/>
      </rPr>
      <t>existing</t>
    </r>
    <r>
      <rPr>
        <i/>
        <sz val="10"/>
        <rFont val="Arial"/>
        <family val="2"/>
      </rPr>
      <t xml:space="preserve"> plant funds:</t>
    </r>
  </si>
  <si>
    <t>New:</t>
  </si>
  <si>
    <r>
      <t>NU Fin</t>
    </r>
    <r>
      <rPr>
        <b/>
        <sz val="12"/>
        <rFont val="Arial"/>
        <family val="2"/>
      </rPr>
      <t xml:space="preserve"> New</t>
    </r>
    <r>
      <rPr>
        <sz val="12"/>
        <rFont val="Arial"/>
        <family val="2"/>
      </rPr>
      <t xml:space="preserve"> Project Name:</t>
    </r>
  </si>
  <si>
    <t>Use Category:</t>
  </si>
  <si>
    <t>1010000  Legal Department</t>
  </si>
  <si>
    <t>1060000  Enterprise System Exec Council</t>
  </si>
  <si>
    <t>1365000  General Revenue &amp; Expense</t>
  </si>
  <si>
    <t>1366030  General Rev &amp; Exp-FM</t>
  </si>
  <si>
    <t>1366050  General Rev &amp; Exp-Bus &amp; Fin</t>
  </si>
  <si>
    <t>1381040  Non-Recurring-Facilities Mgmt</t>
  </si>
  <si>
    <t>1400000  EVP Operations</t>
  </si>
  <si>
    <t>1421500  NU Mgnt - Miscellaneous</t>
  </si>
  <si>
    <t>1422500  Acctng Srvc Management- Misc</t>
  </si>
  <si>
    <t>1460000  Investment Office</t>
  </si>
  <si>
    <t>1461000  University Police - Admin</t>
  </si>
  <si>
    <t>1500000  University Services - Director</t>
  </si>
  <si>
    <t>1640200  Talent Acquisition</t>
  </si>
  <si>
    <t>1710000  Directors - Central Comput</t>
  </si>
  <si>
    <t>1711000  Internet Development</t>
  </si>
  <si>
    <t>1720000  Academic Technologies</t>
  </si>
  <si>
    <t>1722000  Technology Support Services</t>
  </si>
  <si>
    <t>1729400  Rsrch Cmptng, Stor, Ntwk &amp; Fac</t>
  </si>
  <si>
    <t>1731000  Core Telecom Services</t>
  </si>
  <si>
    <t>1731300  Two Way Radios</t>
  </si>
  <si>
    <t>1800100  Facilities Management</t>
  </si>
  <si>
    <t>1801000  Operations Administration</t>
  </si>
  <si>
    <t>1820000  Fm Planning Office</t>
  </si>
  <si>
    <t>1820100  FM Real Estate</t>
  </si>
  <si>
    <t>1830000  Design &amp; Construction Projects</t>
  </si>
  <si>
    <t>2000100  General Administration</t>
  </si>
  <si>
    <t>2105000  Student Affairs Bus &amp; Finance</t>
  </si>
  <si>
    <t>2200000  Uhfs Business &amp; Finance</t>
  </si>
  <si>
    <t>2200100  General Expense-Evanston</t>
  </si>
  <si>
    <t>2400100  Allen Center - Admin</t>
  </si>
  <si>
    <t>2400300  Allen Center-Food</t>
  </si>
  <si>
    <t>3200000  NUL General Administration</t>
  </si>
  <si>
    <t>4002300  College Facilities Projects</t>
  </si>
  <si>
    <t>4002320  Central Facilities Projects</t>
  </si>
  <si>
    <t>4002340  Dean Facilities Projects</t>
  </si>
  <si>
    <t>4002350  Recruit Facilities Projects</t>
  </si>
  <si>
    <t>4002360  Retain Facilities Projects</t>
  </si>
  <si>
    <t>4104000  Facilities &amp; Technology</t>
  </si>
  <si>
    <t>4106000  Dean"s Management</t>
  </si>
  <si>
    <t>4120000  Student Affairs</t>
  </si>
  <si>
    <t>4200000  Administration Evanston</t>
  </si>
  <si>
    <t>4201000  Dean's Office</t>
  </si>
  <si>
    <t>4500000  Music Administration-Genrl</t>
  </si>
  <si>
    <t>4500100  Facilities Improvement Account</t>
  </si>
  <si>
    <t>4600000  General Soc Admin</t>
  </si>
  <si>
    <t>4610100  Chsp</t>
  </si>
  <si>
    <t>4700000  MCC Operations</t>
  </si>
  <si>
    <t>5011004  NUMS Debt Service</t>
  </si>
  <si>
    <t>5011700  FSM Facilities Mgnt</t>
  </si>
  <si>
    <t>5011707  Rubloff - FSM</t>
  </si>
  <si>
    <t>5011710  Ward 303/311 E Chicago NUMS</t>
  </si>
  <si>
    <t>5500000  Finance</t>
  </si>
  <si>
    <t>5502000  Facilities Operation</t>
  </si>
  <si>
    <t>5502700  Facilities Major Projects</t>
  </si>
  <si>
    <t>5600100  Administration</t>
  </si>
  <si>
    <t>5600200  Jacobs Building</t>
  </si>
  <si>
    <t>5600320  Wieboldt Hall</t>
  </si>
  <si>
    <t>5600500  Ksm Allen Center</t>
  </si>
  <si>
    <t>5600600  Coral Gables</t>
  </si>
  <si>
    <t>5849500  Facilites</t>
  </si>
  <si>
    <t>5890800  Cps Facilities</t>
  </si>
  <si>
    <t>8171100  Ccm</t>
  </si>
  <si>
    <t>Select From List</t>
  </si>
  <si>
    <t>Select Dept ID From List</t>
  </si>
  <si>
    <t xml:space="preserve">0511   Floyd E. Patterson Memorial Heating Plant                                                 </t>
  </si>
  <si>
    <t xml:space="preserve">1807   Blomquist Recreation Center                                                               </t>
  </si>
  <si>
    <t xml:space="preserve">1808   Harold Anderson Hall / Burton Academic Advising Center                                    </t>
  </si>
  <si>
    <t xml:space="preserve">1810   Ryan Field                                                                                </t>
  </si>
  <si>
    <t xml:space="preserve">1811   Welsh-Ryan Arena / McGaw Memorial Hall                                                    </t>
  </si>
  <si>
    <t xml:space="preserve">1812   Patten Gymnasium                                                                          </t>
  </si>
  <si>
    <t xml:space="preserve">1813   Vandy Christie Tennis Center                                                              </t>
  </si>
  <si>
    <t xml:space="preserve">1820   Sailing Center                                                                            </t>
  </si>
  <si>
    <t xml:space="preserve">2239   Sigma Phi Epsilon                                                                         </t>
  </si>
  <si>
    <t xml:space="preserve">2241   Sigma Alpha Epsilon                                                                       </t>
  </si>
  <si>
    <t xml:space="preserve">2243   Beta Theta Pi                                                                             </t>
  </si>
  <si>
    <t xml:space="preserve">2245   Pi Kappa Alpha                                                                            </t>
  </si>
  <si>
    <t xml:space="preserve">2246   Delta Tau Delta                                                                           </t>
  </si>
  <si>
    <t xml:space="preserve">2247   Delta Upsilon                                                                             </t>
  </si>
  <si>
    <t xml:space="preserve">2248   Evans Scholars House                                                                      </t>
  </si>
  <si>
    <t xml:space="preserve">2250   Lambda Chi Alpha                                                                          </t>
  </si>
  <si>
    <t xml:space="preserve">2251   Phi Delta Theta                                                                           </t>
  </si>
  <si>
    <t xml:space="preserve">2252   Phi Gamma Delta                                                                           </t>
  </si>
  <si>
    <t xml:space="preserve">2253   Phi Kappa Psi                                                                             </t>
  </si>
  <si>
    <t xml:space="preserve">2256   620 Lincoln                                                                               </t>
  </si>
  <si>
    <t xml:space="preserve">2258   Sigma Chi                                                                                 </t>
  </si>
  <si>
    <t xml:space="preserve">2259   Sigma Nu                                                                                  </t>
  </si>
  <si>
    <t xml:space="preserve">2266   Alpha Chi Omega                                                                           </t>
  </si>
  <si>
    <t xml:space="preserve">2269   Alpha Phi                                                                                 </t>
  </si>
  <si>
    <t xml:space="preserve">2270   Chi Omega                                                                                 </t>
  </si>
  <si>
    <t xml:space="preserve">2272   Delta Delta Delta                                                                         </t>
  </si>
  <si>
    <t xml:space="preserve">2273   Delta Gamma                                                                               </t>
  </si>
  <si>
    <t xml:space="preserve">2274   Delta Zeta                                                                                </t>
  </si>
  <si>
    <t xml:space="preserve">2275   Gamma Phi Beta                                                                            </t>
  </si>
  <si>
    <t xml:space="preserve">2276   Kappa Alpha Theta                                                                         </t>
  </si>
  <si>
    <t xml:space="preserve">2277   Kappa Delta                                                                               </t>
  </si>
  <si>
    <t xml:space="preserve">2278   Kappa Kappa Gamma                                                                         </t>
  </si>
  <si>
    <t xml:space="preserve">2279   Pi Beta Phi                                                                               </t>
  </si>
  <si>
    <t xml:space="preserve">2283   Delta Chi                                                                                 </t>
  </si>
  <si>
    <t xml:space="preserve">3106   Pick-Staiger Concert Hall                                                                 </t>
  </si>
  <si>
    <t xml:space="preserve">5784   James L. Allen Center                                                                     </t>
  </si>
  <si>
    <t xml:space="preserve">8493   Zeta Beta Tau                                                                             </t>
  </si>
  <si>
    <t xml:space="preserve">8560   600 Haven Street                                                                          </t>
  </si>
  <si>
    <t xml:space="preserve">8567   Allison Hall                                                                              </t>
  </si>
  <si>
    <t xml:space="preserve">8569   Bobb Hall                                                                                 </t>
  </si>
  <si>
    <t xml:space="preserve">8570   Chapin Hall                                                                               </t>
  </si>
  <si>
    <t xml:space="preserve">8572   Elder Residential Community                                                               </t>
  </si>
  <si>
    <t xml:space="preserve">8573   College of Cultural &amp; Community Studies / Green House                                     </t>
  </si>
  <si>
    <t xml:space="preserve">8574   Foster Walker                                                                             </t>
  </si>
  <si>
    <t xml:space="preserve">8575   Goodrich House                                                                            </t>
  </si>
  <si>
    <t xml:space="preserve">8577   Hobart House / Phi Mu Alpha                                                               </t>
  </si>
  <si>
    <t xml:space="preserve">8578   Fairchild East                                                                            </t>
  </si>
  <si>
    <t xml:space="preserve">8579   Fairchild West                                                                            </t>
  </si>
  <si>
    <t xml:space="preserve">8580   Lindgren House                                                                            </t>
  </si>
  <si>
    <t xml:space="preserve">8581   McCulloch Hall                                                                            </t>
  </si>
  <si>
    <t xml:space="preserve">8582   Mid-Quads South                                                                           </t>
  </si>
  <si>
    <t xml:space="preserve">8583   Mid-Quads North                                                                           </t>
  </si>
  <si>
    <t xml:space="preserve">8584   Rogers House                                                                              </t>
  </si>
  <si>
    <t xml:space="preserve">8585   Sargent Hall                                                                              </t>
  </si>
  <si>
    <t xml:space="preserve">8586   Shepard Hall                                                                              </t>
  </si>
  <si>
    <t xml:space="preserve">8587   Willard Hall                                                                              </t>
  </si>
  <si>
    <t xml:space="preserve">8588   Public Affairs Residential College                                                        </t>
  </si>
  <si>
    <t xml:space="preserve">8589   1835 Hinman                                                                               </t>
  </si>
  <si>
    <t xml:space="preserve">8592   Jones Fine and Performing Arts Residential College                                        </t>
  </si>
  <si>
    <t xml:space="preserve">8594   Sigma Alpha Iota                                                                          </t>
  </si>
  <si>
    <t xml:space="preserve">8595   Zeta Tau Alpha                                                                            </t>
  </si>
  <si>
    <t xml:space="preserve">8598   Engelhart Hall                                                                            </t>
  </si>
  <si>
    <t xml:space="preserve">8599   600/610 Lincoln                                                                           </t>
  </si>
  <si>
    <t xml:space="preserve">8601   McManus Center                                                                            </t>
  </si>
  <si>
    <t xml:space="preserve">8602   Abbott Hall                                                                               </t>
  </si>
  <si>
    <t xml:space="preserve">8607   Ayers College of Commerce and Industry                                                    </t>
  </si>
  <si>
    <t xml:space="preserve">8610   1856 Orrington                                                                            </t>
  </si>
  <si>
    <t xml:space="preserve">8650   Kemper Hall                                                                               </t>
  </si>
  <si>
    <t xml:space="preserve">8655   Benjamin W. Slivka Residence Hall                                                         </t>
  </si>
  <si>
    <t xml:space="preserve">8661   Alpha Epsilon Pi                                                                          </t>
  </si>
  <si>
    <t xml:space="preserve">8704   619 Clark                                                                                 </t>
  </si>
  <si>
    <t xml:space="preserve">8706   Alice S. Millar Chapel and Religious Center / Parkes Hall                                 </t>
  </si>
  <si>
    <t xml:space="preserve">8707   Frances Searle Building                                                                   </t>
  </si>
  <si>
    <t xml:space="preserve">8708   Cresap Laboratory                                                                         </t>
  </si>
  <si>
    <t xml:space="preserve">8709   Charles Deering Library                                                                   </t>
  </si>
  <si>
    <t xml:space="preserve">8711   Fisk Hall                                                                                 </t>
  </si>
  <si>
    <t xml:space="preserve">8712   Harris Hall                                                                               </t>
  </si>
  <si>
    <t xml:space="preserve">8713   O. T. Hogan Biological Sciences Building                                                  </t>
  </si>
  <si>
    <t xml:space="preserve">8714   Kresge Centennial Hall / Crowe Hall                                                       </t>
  </si>
  <si>
    <t xml:space="preserve">8715   Garrett-Evangelical Theological Seminary                                                  </t>
  </si>
  <si>
    <t xml:space="preserve">8716   Locy Hall                                                                                 </t>
  </si>
  <si>
    <t xml:space="preserve">8717   Lunt Hall                                                                                 </t>
  </si>
  <si>
    <t xml:space="preserve">8718   Lutkin Hall                                                                               </t>
  </si>
  <si>
    <t xml:space="preserve">8719   Donald P. Jacobs-Kellogg Center                                                           </t>
  </si>
  <si>
    <t xml:space="preserve">8720   Seeley G. Mudd Library                                                                    </t>
  </si>
  <si>
    <t xml:space="preserve">8721   Music Administration Building                                                             </t>
  </si>
  <si>
    <t xml:space="preserve">8722   Music Practice Hall                                                                       </t>
  </si>
  <si>
    <t xml:space="preserve">8723   Norris University Center                                                                  </t>
  </si>
  <si>
    <t xml:space="preserve">8724   Dearborn Observatory                                                                      </t>
  </si>
  <si>
    <t xml:space="preserve">8725   720 University                                                                            </t>
  </si>
  <si>
    <t xml:space="preserve">8727   Rebecca Crown Center                                                                      </t>
  </si>
  <si>
    <t xml:space="preserve">8728   Regenstein Hall of Music                                                                  </t>
  </si>
  <si>
    <t xml:space="preserve">8729   Scott Hall                                                                                </t>
  </si>
  <si>
    <t xml:space="preserve">8729A  Cahn Auditorium                                                                           </t>
  </si>
  <si>
    <t xml:space="preserve">8730   Shanley Hall                                                                              </t>
  </si>
  <si>
    <t xml:space="preserve">8731   Annie May Swift Hall                                                                      </t>
  </si>
  <si>
    <t xml:space="preserve">8732   Wirtz Center for the Performing Arts / Marjorie Ward Marshall Dance Center                </t>
  </si>
  <si>
    <t xml:space="preserve">8733   Searle Hall / Health Services                                                             </t>
  </si>
  <si>
    <t xml:space="preserve">8734   Swift Hall / Swift Annex                                                                  </t>
  </si>
  <si>
    <t xml:space="preserve">8735   Technological Institute                                                                   </t>
  </si>
  <si>
    <t xml:space="preserve">8737   Kresge Underground                                                                        </t>
  </si>
  <si>
    <t xml:space="preserve">8738   University Hall                                                                           </t>
  </si>
  <si>
    <t xml:space="preserve">8739   University Library                                                                        </t>
  </si>
  <si>
    <t xml:space="preserve">8740   405/415 Church                                                                            </t>
  </si>
  <si>
    <t xml:space="preserve">8743   Wieboldt House                                                                            </t>
  </si>
  <si>
    <t xml:space="preserve">8744   1808 Chicago                                                                              </t>
  </si>
  <si>
    <t xml:space="preserve">8745   1809 Chicago                                                                              </t>
  </si>
  <si>
    <t xml:space="preserve">8746   1810/12 Chicago                                                                           </t>
  </si>
  <si>
    <t xml:space="preserve">8747   1815 Chicago                                                                              </t>
  </si>
  <si>
    <t xml:space="preserve">8748   515 Clark                                                                                 </t>
  </si>
  <si>
    <t xml:space="preserve">8749   625 Colfax                                                                                </t>
  </si>
  <si>
    <t xml:space="preserve">8750   629 Colfax                                                                                </t>
  </si>
  <si>
    <t xml:space="preserve">8751   627 Dartmouth                                                                             </t>
  </si>
  <si>
    <t xml:space="preserve">8752   630 Dartmouth                                                                             </t>
  </si>
  <si>
    <t xml:space="preserve">8753   619 Emerson                                                                               </t>
  </si>
  <si>
    <t xml:space="preserve">8754   617 Haven                                                                                 </t>
  </si>
  <si>
    <t xml:space="preserve">8755   625 Haven                                                                                 </t>
  </si>
  <si>
    <t xml:space="preserve">8756   1810 Hinman                                                                               </t>
  </si>
  <si>
    <t xml:space="preserve">8757   1812 Hinman                                                                               </t>
  </si>
  <si>
    <t xml:space="preserve">8758   1818 Hinman                                                                               </t>
  </si>
  <si>
    <t xml:space="preserve">8760   617 Library                                                                               </t>
  </si>
  <si>
    <t xml:space="preserve">8761   620 Library                                                                               </t>
  </si>
  <si>
    <t xml:space="preserve">8762   626 Library                                                                               </t>
  </si>
  <si>
    <t xml:space="preserve">8763   617 Noyes                                                                                 </t>
  </si>
  <si>
    <t xml:space="preserve">8764   625 Noyes                                                                                 </t>
  </si>
  <si>
    <t xml:space="preserve">8765   629 Noyes                                                                                 </t>
  </si>
  <si>
    <t xml:space="preserve">8766   2870 Sheridan Place                                                                       </t>
  </si>
  <si>
    <t xml:space="preserve">8767   John Evans Alumni Center                                                                  </t>
  </si>
  <si>
    <t xml:space="preserve">8768   1902 Sheridan                                                                             </t>
  </si>
  <si>
    <t xml:space="preserve">8769   1914 Sheridan                                                                             </t>
  </si>
  <si>
    <t xml:space="preserve">8770   1918 Sheridan                                                                             </t>
  </si>
  <si>
    <t xml:space="preserve">8771   1922 Sheridan                                                                             </t>
  </si>
  <si>
    <t xml:space="preserve">8772   1936 Sheridan                                                                             </t>
  </si>
  <si>
    <t xml:space="preserve">8773   1940 Sheridan                                                                             </t>
  </si>
  <si>
    <t xml:space="preserve">8774   2000 Sheridan                                                                             </t>
  </si>
  <si>
    <t xml:space="preserve">8775   2006 Sheridan                                                                             </t>
  </si>
  <si>
    <t xml:space="preserve">8776   2010 Sheridan                                                                             </t>
  </si>
  <si>
    <t xml:space="preserve">8777   2016 Sheridan                                                                             </t>
  </si>
  <si>
    <t xml:space="preserve">8778   2040 Sheridan                                                                             </t>
  </si>
  <si>
    <t xml:space="preserve">8779   2046 Sheridan                                                                             </t>
  </si>
  <si>
    <t xml:space="preserve">8780   906/910 University                                                                        </t>
  </si>
  <si>
    <t xml:space="preserve">8782   Evanston Utility Plant                                                                    </t>
  </si>
  <si>
    <t xml:space="preserve">8784   Evanston Garage                                                                           </t>
  </si>
  <si>
    <t xml:space="preserve">8785   John J. Louis Hall                                                                        </t>
  </si>
  <si>
    <t xml:space="preserve">8786   William A. and Gayle Cook Hall                                                            </t>
  </si>
  <si>
    <t xml:space="preserve">8788   618 Garrett                                                                               </t>
  </si>
  <si>
    <t xml:space="preserve">8789   Walter Annenberg Hall                                                                     </t>
  </si>
  <si>
    <t xml:space="preserve">8791   Tarry Research and Education Building                                                     </t>
  </si>
  <si>
    <t xml:space="preserve">8792   Montgomery Ward Memorial Building                                                         </t>
  </si>
  <si>
    <t xml:space="preserve">8793   Morton Medical Research Building                                                          </t>
  </si>
  <si>
    <t xml:space="preserve">8794   Searle Medical Research Building                                                          </t>
  </si>
  <si>
    <t xml:space="preserve">8795   Wieboldt Hall                                                                             </t>
  </si>
  <si>
    <t xml:space="preserve">8796   Levy Mayer Hall                                                                           </t>
  </si>
  <si>
    <t xml:space="preserve">8797   Robert McCormick Hall                                                                     </t>
  </si>
  <si>
    <t xml:space="preserve">8798   Gary Law Library                                                                          </t>
  </si>
  <si>
    <t xml:space="preserve">8799   Mary &amp; Foster McGaw Pavilion                                                              </t>
  </si>
  <si>
    <t xml:space="preserve">8802   628 Colfax                                                                                </t>
  </si>
  <si>
    <t xml:space="preserve">8806   617 Dartmouth                                                                             </t>
  </si>
  <si>
    <t xml:space="preserve">8809   616 Noyes                                                                                 </t>
  </si>
  <si>
    <t xml:space="preserve">8816   Arthur Rubloff Building                                                                   </t>
  </si>
  <si>
    <t xml:space="preserve">8819   1900 Orrington / 701 Emerson                                                              </t>
  </si>
  <si>
    <t xml:space="preserve">8821   Family Institute                                                                          </t>
  </si>
  <si>
    <t xml:space="preserve">8822   1908 Sheridan                                                                             </t>
  </si>
  <si>
    <t xml:space="preserve">8823   1948 Ridge &amp; Garage                                                                       </t>
  </si>
  <si>
    <t xml:space="preserve">8824   629 Haven                                                                                 </t>
  </si>
  <si>
    <t xml:space="preserve">8825   Chambers Hall                                                                             </t>
  </si>
  <si>
    <t xml:space="preserve">8831   Mary and Leigh Block Museum of Art                                                        </t>
  </si>
  <si>
    <t xml:space="preserve">8832   555 Clark                                                                                 </t>
  </si>
  <si>
    <t xml:space="preserve">8835   Patrick G. &amp; Shirley W. Ryan Hall                                                         </t>
  </si>
  <si>
    <t xml:space="preserve">8836   Pancoe-NSUHS Life Sciences Pavilion                                                       </t>
  </si>
  <si>
    <t xml:space="preserve">8837   McCormick Foundation Center                                                               </t>
  </si>
  <si>
    <t xml:space="preserve">8838   1801 Hinman                                                                               </t>
  </si>
  <si>
    <t xml:space="preserve">8839   1813 Hinman                                                                               </t>
  </si>
  <si>
    <t xml:space="preserve">8840   1819 Hinman                                                                               </t>
  </si>
  <si>
    <t xml:space="preserve">8844   2020 Ridge                                                                                </t>
  </si>
  <si>
    <t xml:space="preserve">8845   Center for Catalysis and Surface Science                                                  </t>
  </si>
  <si>
    <t xml:space="preserve">8846   Robert H. Lurie Medical Research Center                                                   </t>
  </si>
  <si>
    <t xml:space="preserve">8847   Ford Motor Company Engineering Design Center                                              </t>
  </si>
  <si>
    <t xml:space="preserve">8849   630 Lincoln                                                                               </t>
  </si>
  <si>
    <t xml:space="preserve">8854   1800 Sherman                                                                              </t>
  </si>
  <si>
    <t xml:space="preserve">8860   Richard &amp; Barbara Silverman Hall for Molecular Therapeutics &amp; Diagnostics                 </t>
  </si>
  <si>
    <t xml:space="preserve">8861   1945 Orrington                                                                            </t>
  </si>
  <si>
    <t xml:space="preserve">8863   Patrick G. and Shirley W. Ryan Center for the Musical Arts                                </t>
  </si>
  <si>
    <t xml:space="preserve">8864   1201 Davis                                                                                </t>
  </si>
  <si>
    <t xml:space="preserve">8865   2122 Sheridan Rd.                                                                         </t>
  </si>
  <si>
    <t xml:space="preserve">8867   640 Haven St.                                                                             </t>
  </si>
  <si>
    <t xml:space="preserve">8869   2145 Orrington Ave.                                                                       </t>
  </si>
  <si>
    <t xml:space="preserve">8870   2135 Orrington Ave.                                                                       </t>
  </si>
  <si>
    <t xml:space="preserve">8871   2131 Orrington Ave.                                                                       </t>
  </si>
  <si>
    <t xml:space="preserve">8872   605-615 Garrett Pl.                                                                       </t>
  </si>
  <si>
    <t xml:space="preserve">8873   621-623 Garrett Pl.                                                                       </t>
  </si>
  <si>
    <t xml:space="preserve">8874   625 Garrett Pl.                                                                           </t>
  </si>
  <si>
    <t xml:space="preserve">8875   629 Garrett Pl.                                                                           </t>
  </si>
  <si>
    <t xml:space="preserve">8877   Oak Grove Library Center                                                                  </t>
  </si>
  <si>
    <t xml:space="preserve">8878   2127 Orrington                                                                            </t>
  </si>
  <si>
    <t xml:space="preserve">8879   640 Lincoln                                                                               </t>
  </si>
  <si>
    <t xml:space="preserve">8880   640 Colfax                                                                                </t>
  </si>
  <si>
    <t xml:space="preserve">8881   New Kellogg Building                                                                      </t>
  </si>
  <si>
    <t xml:space="preserve">8882   Segal Visitors Center Parking Garage                                                      </t>
  </si>
  <si>
    <t xml:space="preserve">8883   North Campus Parking                                                                      </t>
  </si>
  <si>
    <t xml:space="preserve">8884   Segal Visitors Center                                                                     </t>
  </si>
  <si>
    <t xml:space="preserve">8885   N Campus Parking/Academic Building                                                        </t>
  </si>
  <si>
    <t xml:space="preserve">8920   1801 Maple Ave.                                                                           </t>
  </si>
  <si>
    <t xml:space="preserve">P100   Huron / St. Clair Parking Garage (C-Lot)                                                  </t>
  </si>
  <si>
    <t xml:space="preserve">P101   Erie-Ontario Parking Garage (D-Lot)                                                       </t>
  </si>
  <si>
    <t xml:space="preserve">P102   Chestnut St. Garage (E-Lot)                                                               </t>
  </si>
  <si>
    <t xml:space="preserve">R107G  Galter Outpatient Pavilion                                                                </t>
  </si>
  <si>
    <t xml:space="preserve">R119   446-448 E. Ontario                                                                        </t>
  </si>
  <si>
    <t xml:space="preserve">R121   676 N. St. Claire                                                                         </t>
  </si>
  <si>
    <t xml:space="preserve">R122   680 LAKE SHORE                                                                            </t>
  </si>
  <si>
    <t xml:space="preserve">R123   1007 Church                                                                               </t>
  </si>
  <si>
    <t xml:space="preserve">R141   105 W. Adams                                                                              </t>
  </si>
  <si>
    <t xml:space="preserve">R152   737 N. Michigan Ave                                                                       </t>
  </si>
  <si>
    <t xml:space="preserve">R153   625 N. Michigan Ave                                                                       </t>
  </si>
  <si>
    <t xml:space="preserve">R154   645 N. Michigan Avenue                                                                    </t>
  </si>
  <si>
    <t xml:space="preserve">R156   211 E. Ontario                                                                            </t>
  </si>
  <si>
    <t xml:space="preserve">R157   Prentice Women's Hospital                                                                 </t>
  </si>
  <si>
    <t xml:space="preserve">R158   1840 Oak                                                                                  </t>
  </si>
  <si>
    <t xml:space="preserve">R159   633 N. St. Clair St.                                                                      </t>
  </si>
  <si>
    <t xml:space="preserve">R161   Center on Halsted                                                                         </t>
  </si>
  <si>
    <t>Select Builiding SIMS Code From List</t>
  </si>
  <si>
    <t xml:space="preserve">Expense Account Codes - Other </t>
  </si>
  <si>
    <t>Revenue Account Codes</t>
  </si>
  <si>
    <t>Select Revenue Code From List:</t>
  </si>
  <si>
    <t>40195  Invest Inc-Specific-NCR</t>
  </si>
  <si>
    <t>40265  Grants-Federal - Restricted</t>
  </si>
  <si>
    <t>40271  Grants-State - Unrestricted</t>
  </si>
  <si>
    <t>40275  Grants-State - Restricted</t>
  </si>
  <si>
    <t>40301  Private Gifts -Unrestricted</t>
  </si>
  <si>
    <t>40305  Private Gifts -  Restricted</t>
  </si>
  <si>
    <t>40314  NMH Support-Medical</t>
  </si>
  <si>
    <t>40316  RIC Support-Medical</t>
  </si>
  <si>
    <t>40325  Grants Private - Restricted</t>
  </si>
  <si>
    <t>40331  Private Contracts-Restricted</t>
  </si>
  <si>
    <t>40335  Private Contracts - Unres</t>
  </si>
  <si>
    <t>40342  Endowment Income-CUr Unrest</t>
  </si>
  <si>
    <t>40350  Endowment Income-Cr</t>
  </si>
  <si>
    <t>40362  ReserveInc</t>
  </si>
  <si>
    <t>40370  Invest Inc-Specific-CU</t>
  </si>
  <si>
    <t>40387  Interest - Intra Univ</t>
  </si>
  <si>
    <t>40392  Interest-Trustee Bonds</t>
  </si>
  <si>
    <t>40441  Miscellaneous Income</t>
  </si>
  <si>
    <t>40572  Misc Service</t>
  </si>
  <si>
    <t>40601  Invest Inc-Rent-CU</t>
  </si>
  <si>
    <t>40609  Facility Rental (Non Athl/Rub)</t>
  </si>
  <si>
    <t>40670  Prior Year Revenue</t>
  </si>
  <si>
    <t>40698  Miscellaneous Sales &amp; Services</t>
  </si>
  <si>
    <t>40730  Personal Reimb - Other</t>
  </si>
  <si>
    <t>41529  UA-Other</t>
  </si>
  <si>
    <t>41597  UA Postage &amp; Handing</t>
  </si>
  <si>
    <t>41599  UA-Miscellaneous</t>
  </si>
  <si>
    <t>41652  Netid - Data Network (Ext)</t>
  </si>
  <si>
    <t>43535  Frats &amp; Sororities</t>
  </si>
  <si>
    <t>43585  Other Outside-Evanston</t>
  </si>
  <si>
    <t>43586  Other Outside-Chicago</t>
  </si>
  <si>
    <t>44044  Fr NMG: Facil/Occup -Cap&amp;Leas</t>
  </si>
  <si>
    <t>44142  FR NMHC: Facil/Occup - Support</t>
  </si>
  <si>
    <t>45360  D&amp;C Board-Cash</t>
  </si>
  <si>
    <t>47000  Expended For Plant Facilities</t>
  </si>
  <si>
    <t>47001  Liabilities From Unexpended</t>
  </si>
  <si>
    <t>47101  Retirement Of Indebtedness</t>
  </si>
  <si>
    <t>47150  Advance For Plant</t>
  </si>
  <si>
    <t>47331  Realized Gains on Invest-Unres</t>
  </si>
  <si>
    <t>50699  RDX Misc Sales &amp; Services</t>
  </si>
  <si>
    <t>50779  RDX Miscellaneous Fees</t>
  </si>
  <si>
    <t>53506  RDX Department Reqs</t>
  </si>
  <si>
    <t>53595  RDX Intra Ph Plt Charges</t>
  </si>
  <si>
    <t>88102  Mandatory Transfer from</t>
  </si>
  <si>
    <t>88300  NMT-Mat Ann &amp; Life Inc Fds REV</t>
  </si>
  <si>
    <t>88506  NMT-From Designated</t>
  </si>
  <si>
    <t>88507  NMT-From CFU-Auxiliary</t>
  </si>
  <si>
    <t>88515  NMT-From Endowed Chair</t>
  </si>
  <si>
    <t>88516  NMT - From Gifts</t>
  </si>
  <si>
    <t>88517  NMT-From Endowment Spending</t>
  </si>
  <si>
    <t>88519  NMT-Frm CF-Rest-Spons</t>
  </si>
  <si>
    <t>88520  NMT - Tuition Tax</t>
  </si>
  <si>
    <t>88521  NMT-Frm Renewal&amp;Replacement</t>
  </si>
  <si>
    <t>88522  NMT-Frm Ret Of Indebt</t>
  </si>
  <si>
    <t>88534  NMT-Frm Acad Enrich Endow</t>
  </si>
  <si>
    <t>88535  NMT-From Endow Prin &amp; Sim Fds</t>
  </si>
  <si>
    <t>88544  Fr NU : NMCat Contrib</t>
  </si>
  <si>
    <t>88556  PY gift adjustment</t>
  </si>
  <si>
    <t>88580  NMT-From Project Closeout</t>
  </si>
  <si>
    <t>88598  NMT-From-Intra-Fund-FSM Intra</t>
  </si>
  <si>
    <t>88599  RDX NMT-From Intra Fund Grp</t>
  </si>
  <si>
    <t>88802  Non-Mandatory Transfer from</t>
  </si>
  <si>
    <t>Balanced:</t>
  </si>
  <si>
    <t>Academic or Admin. Unit Approver Name(s):</t>
  </si>
  <si>
    <t>FY 2013</t>
  </si>
  <si>
    <t>FY 2014</t>
  </si>
  <si>
    <t>FY 2015</t>
  </si>
  <si>
    <t>FY 2017</t>
  </si>
  <si>
    <t>FY 2018</t>
  </si>
  <si>
    <t>FY 2019</t>
  </si>
  <si>
    <t>FY 2020</t>
  </si>
  <si>
    <t>FY 2021</t>
  </si>
  <si>
    <t>Project Canceled</t>
  </si>
  <si>
    <t>Project On-hold</t>
  </si>
  <si>
    <t>Returned Information Needed</t>
  </si>
  <si>
    <t>Use Category</t>
  </si>
  <si>
    <t>Budget Office Verification</t>
  </si>
  <si>
    <t>Verifed - OK</t>
  </si>
  <si>
    <t>Fiscal Year</t>
  </si>
  <si>
    <t>NEW BLDG</t>
  </si>
  <si>
    <t>UTIL CONS</t>
  </si>
  <si>
    <t>HLTH&amp;SFTY</t>
  </si>
  <si>
    <t>SITE-INFRA</t>
  </si>
  <si>
    <t>RELOCATN</t>
  </si>
  <si>
    <t>EQUIPMT</t>
  </si>
  <si>
    <t>PLNG STDY</t>
  </si>
  <si>
    <t>ADMIN SYS</t>
  </si>
  <si>
    <t>OTHER</t>
  </si>
  <si>
    <t>REMOD</t>
  </si>
  <si>
    <t>RR</t>
  </si>
  <si>
    <t>Plant Class</t>
  </si>
  <si>
    <t>Class 950</t>
  </si>
  <si>
    <t>Other</t>
  </si>
  <si>
    <t>Fund Assignment</t>
  </si>
  <si>
    <t>Other Fund - Use Different Process</t>
  </si>
  <si>
    <t>Fund 812 - Capitalized</t>
  </si>
  <si>
    <t>Fund 820 - Expensed</t>
  </si>
  <si>
    <t>Funding Source</t>
  </si>
  <si>
    <t>Plant Purpose</t>
  </si>
  <si>
    <t>ADM    Renew &amp; Replace-General Admin</t>
  </si>
  <si>
    <t>B&amp;G    Renew &amp; Replace-Buildings &amp; Grounds</t>
  </si>
  <si>
    <t>BDS    Bonds-Retirement &amp; Indebtedness</t>
  </si>
  <si>
    <t>CPL    Capitalized Leases - OMM</t>
  </si>
  <si>
    <t>DCC    Renew &amp; Replace-D&amp;C Chicago</t>
  </si>
  <si>
    <t>DCE    Renew &amp; Replace-D&amp;C Evanston</t>
  </si>
  <si>
    <t>DS      Bonds-Retirement &amp; Indebtedness</t>
  </si>
  <si>
    <t>DTL    Renew &amp; Replace-Departmental</t>
  </si>
  <si>
    <t>IFL      Interfund Loans</t>
  </si>
  <si>
    <t>P-C    Plant-Chicago</t>
  </si>
  <si>
    <t>P-E    Plant-Evanston</t>
  </si>
  <si>
    <t>P-O    Plant-Off Campus</t>
  </si>
  <si>
    <t>PHP    Renew &amp; Replace-Physical Plant</t>
  </si>
  <si>
    <t>RRQ    Renew &amp; Replace-Qatar</t>
  </si>
  <si>
    <t>UNC    Unexpended New Construction-Chicago</t>
  </si>
  <si>
    <t>UNE    Unexpended New Construction-Evanston</t>
  </si>
  <si>
    <t>UNO    Unexpended New Construction-Off Campus</t>
  </si>
  <si>
    <t>UNQ    Unexpended New Construction-Qatar</t>
  </si>
  <si>
    <t>URC    Unexpended Large Scale Renovations-Chicago</t>
  </si>
  <si>
    <t>URE    Unexpended Large Scale Renovations-Evanston</t>
  </si>
  <si>
    <t>URO    Unexpended Large Scale Renovations-Off Campus</t>
  </si>
  <si>
    <t>URQ    Unexpended Large Scale Renovations-Qatar</t>
  </si>
  <si>
    <t>Capital Criteria</t>
  </si>
  <si>
    <t>No</t>
  </si>
  <si>
    <t>Scope Add</t>
  </si>
  <si>
    <t>Fiscal Year Approval</t>
  </si>
  <si>
    <t>Evanston</t>
  </si>
  <si>
    <t>Miami / Coral Gables</t>
  </si>
  <si>
    <t>Off Site</t>
  </si>
  <si>
    <t>Leashold EV</t>
  </si>
  <si>
    <t>Leashold CH</t>
  </si>
  <si>
    <t>NU Qatar</t>
  </si>
  <si>
    <t>Project ID Request for Construction Projects (non-grants):</t>
  </si>
  <si>
    <t>Annual Capital Plan - if so, which FY&gt;&gt;&gt;</t>
  </si>
  <si>
    <t>Approved off-cycle request - if so, which FY&gt;&gt;&gt;</t>
  </si>
  <si>
    <t>Combination - Explain In Comments Section</t>
  </si>
  <si>
    <t xml:space="preserve">Capital Project Indicators: please select all categories that apply to this project: </t>
  </si>
  <si>
    <t>Chartfield Request Team</t>
  </si>
  <si>
    <t>Part #4 - Accounting Services:</t>
  </si>
  <si>
    <t>Part #5 - Chartfield Maintenance / Fin. Operations:</t>
  </si>
  <si>
    <r>
      <rPr>
        <b/>
        <i/>
        <sz val="12"/>
        <rFont val="Arial"/>
        <family val="2"/>
      </rPr>
      <t>Pre-existing</t>
    </r>
    <r>
      <rPr>
        <sz val="12"/>
        <rFont val="Arial"/>
        <family val="2"/>
      </rPr>
      <t xml:space="preserve"> NU Fin Project Chart String:</t>
    </r>
  </si>
  <si>
    <t xml:space="preserve"> Budget</t>
  </si>
  <si>
    <t>Funding Verification In Process</t>
  </si>
  <si>
    <t>Budget:</t>
  </si>
  <si>
    <t>Year</t>
  </si>
  <si>
    <t>Total</t>
  </si>
  <si>
    <t>Balanced?</t>
  </si>
  <si>
    <t>Remaining</t>
  </si>
  <si>
    <t>To Spread</t>
  </si>
  <si>
    <r>
      <t>(+/</t>
    </r>
    <r>
      <rPr>
        <b/>
        <sz val="11"/>
        <color rgb="FFFF0000"/>
        <rFont val="Arial"/>
        <family val="2"/>
      </rPr>
      <t>-</t>
    </r>
    <r>
      <rPr>
        <b/>
        <sz val="11"/>
        <rFont val="Arial"/>
        <family val="2"/>
      </rPr>
      <t>) Budget Change</t>
    </r>
  </si>
  <si>
    <t>Revised Budget:</t>
  </si>
  <si>
    <t>Original Budget: Cash flow Projection Schedule Manual Input</t>
  </si>
  <si>
    <r>
      <t>(+/</t>
    </r>
    <r>
      <rPr>
        <b/>
        <sz val="12"/>
        <color rgb="FFFF0000"/>
        <rFont val="Arial"/>
        <family val="2"/>
      </rPr>
      <t>-</t>
    </r>
    <r>
      <rPr>
        <b/>
        <sz val="12"/>
        <rFont val="Arial"/>
        <family val="2"/>
      </rPr>
      <t>) Budget Change</t>
    </r>
  </si>
  <si>
    <t>Fund</t>
  </si>
  <si>
    <t>Dept. ID</t>
  </si>
  <si>
    <t>Proj. ID</t>
  </si>
  <si>
    <t>Rev Acct Code</t>
  </si>
  <si>
    <t>Building:</t>
  </si>
  <si>
    <t xml:space="preserve">1816   SPAC / Combe Tennis Center         </t>
  </si>
  <si>
    <t xml:space="preserve">1809   Coon Sports Center / Nicolet Football Center / Trienens Hall                     </t>
  </si>
  <si>
    <t>September</t>
  </si>
  <si>
    <t xml:space="preserve">October 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</si>
  <si>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</si>
  <si>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</si>
  <si>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</si>
  <si>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</si>
  <si>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</si>
  <si>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</si>
  <si>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</si>
  <si>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</si>
  <si>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</si>
  <si>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</si>
  <si>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 xml:space="preserve">8890   345 E. Superior </t>
  </si>
  <si>
    <t>8891   1915 Orrington</t>
  </si>
  <si>
    <t xml:space="preserve">8887   630 Clinton </t>
  </si>
  <si>
    <t>FY 2022</t>
  </si>
  <si>
    <t>FY 2023</t>
  </si>
  <si>
    <t xml:space="preserve">Facilities Connect Number: </t>
  </si>
  <si>
    <t>(Project Name must be 30 or fewer characters)</t>
  </si>
  <si>
    <t>Part #3- Office of Budget and Planning.  Questions, contact Daniel Durack x7-0300 or Ashley Carlson x1-2342:</t>
  </si>
  <si>
    <t>Ashley Carlson</t>
  </si>
  <si>
    <t>Daniel 
Durack</t>
  </si>
  <si>
    <t>Annual Totals</t>
  </si>
  <si>
    <t>Budget spread not complete</t>
  </si>
  <si>
    <t>$0-$500,000</t>
  </si>
  <si>
    <t>$500,001-$1,000,000</t>
  </si>
  <si>
    <t>$1,000,001-$5,000,000</t>
  </si>
  <si>
    <t>$5,000,001-$10,000,000</t>
  </si>
  <si>
    <t>$10,000,001-$25,000,000 </t>
  </si>
  <si>
    <t>$25,000,001-$50,000,000</t>
  </si>
  <si>
    <t>$50,000,001-$75,000,000</t>
  </si>
  <si>
    <t>$75,000,001-$100,000,000</t>
  </si>
  <si>
    <t>$100,000,001-$150,000,000</t>
  </si>
  <si>
    <t>$150,000,001-$200,000,000</t>
  </si>
  <si>
    <t>Over $200,000,000</t>
  </si>
  <si>
    <t>Fee schedule</t>
  </si>
  <si>
    <t>Number</t>
  </si>
  <si>
    <t xml:space="preserve">Descrption </t>
  </si>
  <si>
    <t>Select Expense Description:</t>
  </si>
  <si>
    <t>Year List for Revised Budget</t>
  </si>
  <si>
    <t>Year 10 Detail</t>
  </si>
  <si>
    <t>Year 1 Detail</t>
  </si>
  <si>
    <t>Year 2 Detail</t>
  </si>
  <si>
    <t>Year 3 Detail</t>
  </si>
  <si>
    <t>Year 4 Detail</t>
  </si>
  <si>
    <t>Year 5 Detail</t>
  </si>
  <si>
    <t>Year 6 Detail</t>
  </si>
  <si>
    <t>Year 7 Detail</t>
  </si>
  <si>
    <t>Year 8 Detail</t>
  </si>
  <si>
    <t>Year 9 Detail</t>
  </si>
  <si>
    <t>Select Relevent Years</t>
  </si>
  <si>
    <t>Revised Budget: Cash flow Projection Schedule Manual Input</t>
  </si>
  <si>
    <t>Projected Construction Time:</t>
  </si>
  <si>
    <t xml:space="preserve"> Monthly Total</t>
  </si>
  <si>
    <t>Annual Total</t>
  </si>
  <si>
    <t>OLD</t>
  </si>
  <si>
    <t>8886   Simpson Querry</t>
  </si>
  <si>
    <t>8803  624 Clark</t>
  </si>
  <si>
    <t>8805  624 Colfax</t>
  </si>
  <si>
    <t>8804  618 Colfax</t>
  </si>
  <si>
    <t>8808  619 Library</t>
  </si>
  <si>
    <t>8810  624 Noyes</t>
  </si>
  <si>
    <t>8814  1620 Judson</t>
  </si>
  <si>
    <t>8815  1941 Orrington</t>
  </si>
  <si>
    <t>8817  1616 Sheridan, 1-G</t>
  </si>
  <si>
    <t>8866  638 Haven</t>
  </si>
  <si>
    <t>8868  644 Haven</t>
  </si>
  <si>
    <t>8888  2522 Orrington</t>
  </si>
  <si>
    <t>1821  Lakefront Athletics</t>
  </si>
  <si>
    <t>1822  Rocky Millar Park</t>
  </si>
  <si>
    <t>1824  Athletics Groundskiiping Shed</t>
  </si>
  <si>
    <t>1806  Boat House</t>
  </si>
  <si>
    <t>L248  Parcel 7</t>
  </si>
  <si>
    <t>8568  626 Emerson</t>
  </si>
  <si>
    <t>8593  2303  Sheridan</t>
  </si>
  <si>
    <t>8656  Southwest Village Residence Hall</t>
  </si>
  <si>
    <t>8665  560 Lincoln</t>
  </si>
  <si>
    <t>Category Breakdown</t>
  </si>
  <si>
    <t>Envelope</t>
  </si>
  <si>
    <t>Building Systems</t>
  </si>
  <si>
    <t>Safety/Code</t>
  </si>
  <si>
    <t>Utility Infrastructure</t>
  </si>
  <si>
    <t>Grounds Infrastructure</t>
  </si>
  <si>
    <t xml:space="preserve">New Space </t>
  </si>
  <si>
    <t>Non-Facilities</t>
  </si>
  <si>
    <t xml:space="preserve"> Percentage</t>
  </si>
  <si>
    <t>Dollars      OR</t>
  </si>
  <si>
    <t>Notes:</t>
  </si>
  <si>
    <t>Account Code</t>
  </si>
  <si>
    <t>Definition</t>
  </si>
  <si>
    <t>Pre-incurred costs</t>
  </si>
  <si>
    <t>Planning and development related costs; feasibility studies, fund raising; donor recognition prior to construction; renderings, special models.</t>
  </si>
  <si>
    <t>Surveying &amp; testing</t>
  </si>
  <si>
    <t>Surveys; soil borings; testing for hazardous materials in soils, buildings and equipement;vibration testing; curtainwall testing; testing &amp; balancing; roof testing.</t>
  </si>
  <si>
    <t>Architectural &amp; Eng. Fees</t>
  </si>
  <si>
    <t>Fees and reimbursable expenses for architect/engineer and their consultants.</t>
  </si>
  <si>
    <t>Other Consultants</t>
  </si>
  <si>
    <t>Other consultant fees and reimbursable expenses (i.e. pre-construction consulting services, commissioning/test &amp; balance, air flow studies, programming, estimating, roofing or curtainwall consulting, peer review, construction testing, signage design &amp; interior design.)</t>
  </si>
  <si>
    <t xml:space="preserve">Miscellaneous </t>
  </si>
  <si>
    <t>Travel, printing, delivery, working luncheons, aerial surveys, environmental audits, site photography, permit expediting and miscellaneous project expenses.</t>
  </si>
  <si>
    <t>Construction Cost</t>
  </si>
  <si>
    <t>Cost of construction, insurance, bonds, penalty and bonus clause costs (when applicable), temporary utilities, fixed furniture and bidding contingency.  Include extension, connection and relocation of all utilities (temporary and/or permanent) including electric, water, sewer, steam, fire protection mains, IT cables, lift stations, and similar utilities; tunnels (utility and pedestrian); bridges; excess facility changes (i.e. Com. Ed.); curbs &amp; paving (hardscape) and final grading.</t>
  </si>
  <si>
    <t>Contingency carried to cover design development and refinements made in Design Phases of project. Can be reduced to Zero after bid and award.</t>
  </si>
  <si>
    <t>Demolition; Abatement</t>
  </si>
  <si>
    <t>Demolition (excluding consultant fees); site clearing; abatement of hazardous materials.</t>
  </si>
  <si>
    <t>Landscaping</t>
  </si>
  <si>
    <t>When not included in Construction Cost:  Landscaping, final grading, site furnishings, bike racks, refuse containers, automatic irrigation, tree grates.</t>
  </si>
  <si>
    <t>Owner's contract work</t>
  </si>
  <si>
    <t xml:space="preserve">Construction work not included in general contractor scope due to phasing or purchasing strategy or circumstances.  May include: Mockups, installation of specialized equipment; cost of hook-up of special office or lab equipment, security system, etc. </t>
  </si>
  <si>
    <t>Cost for steam, chilled water, electricity, gas consumption during construction.</t>
  </si>
  <si>
    <t>Permits</t>
  </si>
  <si>
    <t>Cost of Regulatory Permits including Building Permits, MWRD, and other permits required by jurisdictions having authority.</t>
  </si>
  <si>
    <t>Furniture</t>
  </si>
  <si>
    <t>Desks, credenzas, seating (chairs and stools in offices, labs, lobbies, dining rooms), file cabinets, loose classroom furniture, loose storage cabinets, computer desks, conference room tables, movable equipment, shelving, etc.</t>
  </si>
  <si>
    <t>Equipment</t>
  </si>
  <si>
    <t>Major Equipment including Laboratory, A/V,  and equipment necessary to maintain and operate a building: Floor polishing machines,  trash compactors, loading dock equipment, etc.</t>
  </si>
  <si>
    <t>Temporary and permanent signs; interior and exterior; informational/commemorative/way-finding.  Room numbers, name plaques,  donor recognition plaques, maps, and similar graphics.</t>
  </si>
  <si>
    <t>Cost of relocation of occupants into temporary space during construction.  Includes build-out of temporary space, rent, utility charges and other expenses associated with temporary facilities.</t>
  </si>
  <si>
    <t>Moving contractor charges, temporary storage charges, related trucking and unloading, security and coordination costs related to moving, cost or rental of moving containers and/or equipment.</t>
  </si>
  <si>
    <t>FMO charges</t>
  </si>
  <si>
    <t>FO charges for plan reviews, meeting attendance, assisting consultants, assisting contractors, coordination during shutdowns, time spent in training, construction work performed by shop.</t>
  </si>
  <si>
    <t>Utility Surcharges</t>
  </si>
  <si>
    <t>Utility Company charges for equipment or other services performed by Utility (ComEd, Cable, Gas, etc.).</t>
  </si>
  <si>
    <t xml:space="preserve">Tele./Data  IT Charges </t>
  </si>
  <si>
    <t>Information Technologies (IT) charges for interior telephone and/or data equipment and activation, wireless and other new services.</t>
  </si>
  <si>
    <t>Construction Coordination Fee</t>
  </si>
  <si>
    <t>Fee for FDC project management (% varies by project scale).</t>
  </si>
  <si>
    <t>Project contingency, excluding design and bidding  contingencies.</t>
  </si>
  <si>
    <t>Facilities Design &amp; Construction Account Code Definitions</t>
  </si>
  <si>
    <t xml:space="preserve"> Description</t>
  </si>
  <si>
    <t xml:space="preserve"> Email:</t>
  </si>
  <si>
    <t>Email:</t>
  </si>
  <si>
    <t>Travis Wood</t>
  </si>
  <si>
    <t>Part #2: Facilities Management PM: complete, save &amp; email form to Dave Stone 7-6160 or Bonnie Humphrey 7-7864:</t>
  </si>
  <si>
    <t>Dave Stone</t>
  </si>
  <si>
    <t>Bonnie Humphrey</t>
  </si>
  <si>
    <t>Revised October 16,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</si>
</sst>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6" formatCode="&quot;$&quot;#,##0_);[Red]\(&quot;$&quot;#,##0\)"/>
    <numFmt numFmtId="8" formatCode="&quot;$&quot;#,##0.00_);[Red]\(&quot;$&quot;#,##0.00\)"/>
    <numFmt numFmtId="164" formatCode="&quot;$&quot;#,##0;[Red]\-&quot;$&quot;#,##0"/>
    <numFmt numFmtId="165" formatCode="_-* #,##0.00_-;\-* #,##0.00_-;_-* &quot;-&quot;??_-;_-@_-"/>
    <numFmt numFmtId="166" formatCode="[$-10409]#,##0;\(#,##0\)"/>
    <numFmt numFmtId="167" formatCode="[$-409]d\-mmm\-yy;@"/>
    <numFmt numFmtId="168" formatCode="0_ ;\-0\ "/>
    <numFmt numFmtId="169" formatCode="0.0"/>
    <numFmt numFmtId="170" formatCode="&quot;$&quot;#,##0.00;[Red]&quot;$&quot;#,##0.00"/>
  </numFmts>
  <fonts count="42" x14ac:knownFonts="1"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b/>
      <sz val="14"/>
      <color indexed="8"/>
      <name val="Arial"/>
      <family val="2"/>
    </font>
    <font>
      <sz val="10"/>
      <color indexed="8"/>
      <name val="Arial"/>
      <family val="2"/>
    </font>
    <font>
      <b/>
      <sz val="10"/>
      <color indexed="11"/>
      <name val="Arial"/>
      <family val="2"/>
    </font>
    <font>
      <sz val="11"/>
      <color indexed="8"/>
      <name val="Calibri"/>
      <family val="2"/>
      <scheme val="minor"/>
    </font>
    <font>
      <u/>
      <sz val="12"/>
      <name val="Arial"/>
      <family val="2"/>
    </font>
    <font>
      <sz val="11"/>
      <name val="Arial"/>
      <family val="2"/>
    </font>
    <font>
      <u/>
      <sz val="10"/>
      <color indexed="12"/>
      <name val="Arial"/>
      <family val="2"/>
    </font>
    <font>
      <sz val="12"/>
      <name val="Arial"/>
      <family val="2"/>
    </font>
    <font>
      <sz val="9"/>
      <name val="Arial"/>
      <family val="2"/>
    </font>
    <font>
      <i/>
      <sz val="10"/>
      <name val="Arial"/>
      <family val="2"/>
    </font>
    <font>
      <sz val="11"/>
      <color indexed="8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b/>
      <sz val="12"/>
      <color rgb="FF0000FF"/>
      <name val="Arial"/>
      <family val="2"/>
    </font>
    <font>
      <sz val="12"/>
      <color indexed="12"/>
      <name val="Arial"/>
      <family val="2"/>
    </font>
    <font>
      <sz val="12"/>
      <color rgb="FF1F497D"/>
      <name val="Arial"/>
      <family val="2"/>
    </font>
    <font>
      <sz val="12"/>
      <color indexed="9"/>
      <name val="Arial"/>
      <family val="2"/>
    </font>
    <font>
      <sz val="12"/>
      <color rgb="FF000000"/>
      <name val="Arial"/>
      <family val="2"/>
    </font>
    <font>
      <u/>
      <sz val="12"/>
      <color indexed="12"/>
      <name val="Arial"/>
      <family val="2"/>
    </font>
    <font>
      <i/>
      <sz val="12"/>
      <name val="Arial"/>
      <family val="2"/>
    </font>
    <font>
      <b/>
      <sz val="14"/>
      <name val="Arial"/>
      <family val="2"/>
    </font>
    <font>
      <b/>
      <i/>
      <sz val="10"/>
      <name val="Arial"/>
      <family val="2"/>
    </font>
    <font>
      <b/>
      <sz val="11"/>
      <color indexed="8"/>
      <name val="Arial"/>
      <family val="2"/>
    </font>
    <font>
      <sz val="10"/>
      <name val="Arial"/>
      <family val="2"/>
    </font>
    <font>
      <b/>
      <i/>
      <sz val="12"/>
      <name val="Arial"/>
      <family val="2"/>
    </font>
    <font>
      <b/>
      <sz val="11"/>
      <color rgb="FF0000FF"/>
      <name val="Arial"/>
      <family val="2"/>
    </font>
    <font>
      <sz val="11"/>
      <color rgb="FF0000FF"/>
      <name val="Arial"/>
      <family val="2"/>
    </font>
    <font>
      <b/>
      <sz val="11"/>
      <name val="Arial"/>
      <family val="2"/>
    </font>
    <font>
      <b/>
      <sz val="11"/>
      <color rgb="FFFF0000"/>
      <name val="Arial"/>
      <family val="2"/>
    </font>
    <font>
      <b/>
      <sz val="12"/>
      <color rgb="FFFF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10"/>
      <name val="Tahoma"/>
      <family val="2"/>
    </font>
    <font>
      <sz val="11"/>
      <color theme="0"/>
      <name val="Arial"/>
      <family val="2"/>
    </font>
    <font>
      <b/>
      <sz val="14"/>
      <color theme="0"/>
      <name val="Arial"/>
      <family val="2"/>
    </font>
    <font>
      <i/>
      <sz val="14"/>
      <color theme="0"/>
      <name val="Arial"/>
      <family val="2"/>
    </font>
    <font>
      <b/>
      <u/>
      <sz val="11"/>
      <color indexed="8"/>
      <name val="Calibri"/>
      <family val="2"/>
      <scheme val="minor"/>
    </font>
    <font>
      <sz val="11"/>
      <color theme="0" tint="-4.9989318521683403E-2"/>
      <name val="Arial"/>
      <family val="2"/>
    </font>
    <font>
      <b/>
      <u/>
      <sz val="11"/>
      <name val="Arial"/>
      <family val="2"/>
    </font>
    <font>
      <b/>
      <sz val="16"/>
      <color indexed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0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</fills>
  <borders count="3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thin">
        <color indexed="64"/>
      </left>
      <right style="dotted">
        <color theme="0" tint="-0.499984740745262"/>
      </right>
      <top style="dotted">
        <color theme="0" tint="-0.499984740745262"/>
      </top>
      <bottom style="dotted">
        <color theme="0" tint="-0.499984740745262"/>
      </bottom>
      <diagonal/>
    </border>
    <border>
      <left style="dotted">
        <color theme="0" tint="-0.499984740745262"/>
      </left>
      <right style="thin">
        <color indexed="64"/>
      </right>
      <top style="dotted">
        <color theme="0" tint="-0.499984740745262"/>
      </top>
      <bottom style="dotted">
        <color theme="0" tint="-0.499984740745262"/>
      </bottom>
      <diagonal/>
    </border>
    <border>
      <left/>
      <right/>
      <top/>
      <bottom style="dotted">
        <color theme="0" tint="-0.499984740745262"/>
      </bottom>
      <diagonal/>
    </border>
    <border>
      <left/>
      <right style="thin">
        <color indexed="64"/>
      </right>
      <top/>
      <bottom style="dotted">
        <color theme="0" tint="-0.499984740745262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dotted">
        <color theme="0" tint="-0.499984740745262"/>
      </right>
      <top style="dotted">
        <color theme="0" tint="-0.499984740745262"/>
      </top>
      <bottom style="thin">
        <color indexed="64"/>
      </bottom>
      <diagonal/>
    </border>
    <border>
      <left style="dotted">
        <color theme="0" tint="-0.499984740745262"/>
      </left>
      <right style="thin">
        <color indexed="64"/>
      </right>
      <top style="dotted">
        <color theme="0" tint="-0.499984740745262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165" fontId="5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/>
  </cellStyleXfs>
  <cellXfs count="375">
    <xf numFmtId="0" fontId="0" fillId="0" borderId="0" xfId="0"/>
    <xf numFmtId="0" fontId="1" fillId="0" borderId="0" xfId="0" applyFont="1"/>
    <xf numFmtId="0" fontId="0" fillId="0" borderId="0" xfId="0"/>
    <xf numFmtId="0" fontId="4" fillId="2" borderId="1" xfId="0" applyFont="1" applyFill="1" applyBorder="1" applyAlignment="1" applyProtection="1">
      <alignment vertical="top" wrapText="1" readingOrder="1"/>
      <protection locked="0"/>
    </xf>
    <xf numFmtId="0" fontId="3" fillId="0" borderId="1" xfId="0" applyFont="1" applyBorder="1" applyAlignment="1" applyProtection="1">
      <alignment vertical="top" wrapText="1" readingOrder="1"/>
      <protection locked="0"/>
    </xf>
    <xf numFmtId="166" fontId="3" fillId="0" borderId="1" xfId="0" applyNumberFormat="1" applyFont="1" applyBorder="1" applyAlignment="1" applyProtection="1">
      <alignment vertical="top" wrapText="1" readingOrder="1"/>
      <protection locked="0"/>
    </xf>
    <xf numFmtId="0" fontId="16" fillId="5" borderId="0" xfId="0" applyFont="1" applyFill="1" applyBorder="1" applyAlignment="1">
      <alignment horizontal="left"/>
    </xf>
    <xf numFmtId="0" fontId="9" fillId="5" borderId="0" xfId="0" applyFont="1" applyFill="1" applyBorder="1"/>
    <xf numFmtId="8" fontId="14" fillId="5" borderId="0" xfId="0" applyNumberFormat="1" applyFont="1" applyFill="1" applyBorder="1" applyAlignment="1">
      <alignment horizontal="right" wrapText="1"/>
    </xf>
    <xf numFmtId="0" fontId="15" fillId="5" borderId="0" xfId="0" applyFont="1" applyFill="1" applyBorder="1" applyAlignment="1">
      <alignment horizontal="right" wrapText="1"/>
    </xf>
    <xf numFmtId="0" fontId="13" fillId="5" borderId="0" xfId="0" applyFont="1" applyFill="1"/>
    <xf numFmtId="0" fontId="9" fillId="5" borderId="0" xfId="0" applyFont="1" applyFill="1" applyBorder="1" applyAlignment="1">
      <alignment horizontal="left"/>
    </xf>
    <xf numFmtId="6" fontId="6" fillId="5" borderId="0" xfId="0" applyNumberFormat="1" applyFont="1" applyFill="1" applyBorder="1" applyAlignment="1"/>
    <xf numFmtId="6" fontId="6" fillId="5" borderId="0" xfId="0" applyNumberFormat="1" applyFont="1" applyFill="1" applyBorder="1" applyAlignment="1">
      <alignment horizontal="right" wrapText="1"/>
    </xf>
    <xf numFmtId="49" fontId="9" fillId="5" borderId="0" xfId="0" applyNumberFormat="1" applyFont="1" applyFill="1" applyBorder="1" applyAlignment="1">
      <alignment horizontal="left"/>
    </xf>
    <xf numFmtId="0" fontId="9" fillId="5" borderId="0" xfId="0" applyFont="1" applyFill="1" applyBorder="1" applyAlignment="1"/>
    <xf numFmtId="0" fontId="14" fillId="5" borderId="0" xfId="0" applyFont="1" applyFill="1" applyBorder="1"/>
    <xf numFmtId="6" fontId="14" fillId="5" borderId="0" xfId="0" applyNumberFormat="1" applyFont="1" applyFill="1" applyBorder="1" applyAlignment="1"/>
    <xf numFmtId="0" fontId="13" fillId="5" borderId="0" xfId="0" applyFont="1" applyFill="1" applyBorder="1"/>
    <xf numFmtId="0" fontId="14" fillId="5" borderId="0" xfId="2" applyFont="1" applyFill="1" applyBorder="1" applyAlignment="1" applyProtection="1">
      <alignment horizontal="left" vertical="top" wrapText="1"/>
    </xf>
    <xf numFmtId="0" fontId="13" fillId="5" borderId="0" xfId="0" applyFont="1" applyFill="1" applyBorder="1" applyAlignment="1"/>
    <xf numFmtId="0" fontId="14" fillId="5" borderId="0" xfId="0" applyFont="1" applyFill="1" applyBorder="1" applyAlignment="1">
      <alignment horizontal="right" wrapText="1"/>
    </xf>
    <xf numFmtId="0" fontId="9" fillId="5" borderId="0" xfId="0" applyFont="1" applyFill="1" applyBorder="1" applyAlignment="1">
      <alignment horizontal="center"/>
    </xf>
    <xf numFmtId="0" fontId="9" fillId="5" borderId="0" xfId="0" applyFont="1" applyFill="1" applyBorder="1" applyAlignment="1">
      <alignment horizontal="right"/>
    </xf>
    <xf numFmtId="49" fontId="9" fillId="5" borderId="0" xfId="0" applyNumberFormat="1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left" vertical="center"/>
    </xf>
    <xf numFmtId="0" fontId="14" fillId="5" borderId="0" xfId="0" applyFont="1" applyFill="1" applyBorder="1" applyAlignment="1"/>
    <xf numFmtId="0" fontId="14" fillId="5" borderId="9" xfId="0" applyFont="1" applyFill="1" applyBorder="1" applyAlignment="1"/>
    <xf numFmtId="0" fontId="9" fillId="5" borderId="9" xfId="0" applyFont="1" applyFill="1" applyBorder="1" applyAlignment="1">
      <alignment horizontal="left"/>
    </xf>
    <xf numFmtId="49" fontId="9" fillId="5" borderId="9" xfId="0" applyNumberFormat="1" applyFont="1" applyFill="1" applyBorder="1" applyAlignment="1">
      <alignment horizontal="left"/>
    </xf>
    <xf numFmtId="49" fontId="9" fillId="5" borderId="9" xfId="0" applyNumberFormat="1" applyFont="1" applyFill="1" applyBorder="1" applyAlignment="1">
      <alignment horizontal="left" vertical="center"/>
    </xf>
    <xf numFmtId="0" fontId="14" fillId="5" borderId="9" xfId="0" applyFont="1" applyFill="1" applyBorder="1"/>
    <xf numFmtId="0" fontId="14" fillId="5" borderId="12" xfId="0" applyFont="1" applyFill="1" applyBorder="1"/>
    <xf numFmtId="6" fontId="14" fillId="5" borderId="4" xfId="0" applyNumberFormat="1" applyFont="1" applyFill="1" applyBorder="1" applyAlignment="1"/>
    <xf numFmtId="0" fontId="14" fillId="5" borderId="0" xfId="2" applyFont="1" applyFill="1" applyBorder="1" applyAlignment="1" applyProtection="1">
      <alignment vertical="top" wrapText="1"/>
    </xf>
    <xf numFmtId="0" fontId="9" fillId="5" borderId="0" xfId="2" applyFont="1" applyFill="1" applyBorder="1" applyAlignment="1" applyProtection="1">
      <alignment horizontal="right" vertical="top" wrapText="1"/>
    </xf>
    <xf numFmtId="0" fontId="9" fillId="5" borderId="0" xfId="0" applyNumberFormat="1" applyFont="1" applyFill="1" applyBorder="1" applyAlignment="1">
      <alignment horizontal="left" vertical="center"/>
    </xf>
    <xf numFmtId="0" fontId="9" fillId="5" borderId="0" xfId="0" applyNumberFormat="1" applyFont="1" applyFill="1" applyBorder="1" applyAlignment="1">
      <alignment horizontal="right" vertical="center"/>
    </xf>
    <xf numFmtId="49" fontId="9" fillId="5" borderId="0" xfId="0" applyNumberFormat="1" applyFont="1" applyFill="1" applyBorder="1" applyAlignment="1">
      <alignment horizontal="right" vertical="center"/>
    </xf>
    <xf numFmtId="0" fontId="9" fillId="5" borderId="0" xfId="0" applyNumberFormat="1" applyFont="1" applyFill="1" applyBorder="1" applyAlignment="1">
      <alignment horizontal="left"/>
    </xf>
    <xf numFmtId="0" fontId="13" fillId="5" borderId="0" xfId="0" applyFont="1" applyFill="1" applyBorder="1" applyAlignment="1">
      <alignment horizontal="left"/>
    </xf>
    <xf numFmtId="0" fontId="9" fillId="5" borderId="0" xfId="0" applyFont="1" applyFill="1" applyBorder="1" applyAlignment="1">
      <alignment vertical="top"/>
    </xf>
    <xf numFmtId="0" fontId="13" fillId="5" borderId="0" xfId="0" applyNumberFormat="1" applyFont="1" applyFill="1" applyBorder="1" applyAlignment="1">
      <alignment horizontal="left"/>
    </xf>
    <xf numFmtId="0" fontId="9" fillId="5" borderId="10" xfId="0" applyFont="1" applyFill="1" applyBorder="1"/>
    <xf numFmtId="49" fontId="9" fillId="5" borderId="0" xfId="0" applyNumberFormat="1" applyFont="1" applyFill="1" applyBorder="1" applyAlignment="1">
      <alignment vertical="center" wrapText="1"/>
    </xf>
    <xf numFmtId="49" fontId="9" fillId="5" borderId="10" xfId="0" applyNumberFormat="1" applyFont="1" applyFill="1" applyBorder="1" applyAlignment="1">
      <alignment vertical="center" wrapText="1"/>
    </xf>
    <xf numFmtId="6" fontId="13" fillId="5" borderId="0" xfId="0" applyNumberFormat="1" applyFont="1" applyFill="1" applyBorder="1" applyAlignment="1"/>
    <xf numFmtId="49" fontId="9" fillId="5" borderId="0" xfId="0" applyNumberFormat="1" applyFont="1" applyFill="1" applyBorder="1" applyAlignment="1">
      <alignment horizontal="left" vertical="top"/>
    </xf>
    <xf numFmtId="0" fontId="13" fillId="5" borderId="0" xfId="0" applyFont="1" applyFill="1" applyBorder="1" applyAlignment="1">
      <alignment horizontal="left" vertical="top"/>
    </xf>
    <xf numFmtId="0" fontId="9" fillId="5" borderId="0" xfId="0" applyFont="1" applyFill="1" applyBorder="1" applyAlignment="1">
      <alignment horizontal="left" vertical="top"/>
    </xf>
    <xf numFmtId="0" fontId="14" fillId="5" borderId="0" xfId="0" applyFont="1" applyFill="1" applyBorder="1" applyAlignment="1">
      <alignment wrapText="1"/>
    </xf>
    <xf numFmtId="0" fontId="19" fillId="5" borderId="0" xfId="0" applyFont="1" applyFill="1" applyBorder="1" applyAlignment="1">
      <alignment horizontal="left"/>
    </xf>
    <xf numFmtId="0" fontId="9" fillId="5" borderId="0" xfId="2" applyFont="1" applyFill="1" applyBorder="1" applyAlignment="1" applyProtection="1">
      <alignment horizontal="left"/>
    </xf>
    <xf numFmtId="0" fontId="13" fillId="5" borderId="0" xfId="0" applyFont="1" applyFill="1" applyBorder="1" applyAlignment="1">
      <alignment vertical="top" wrapText="1"/>
    </xf>
    <xf numFmtId="0" fontId="13" fillId="5" borderId="0" xfId="0" applyFont="1" applyFill="1" applyAlignment="1"/>
    <xf numFmtId="0" fontId="17" fillId="5" borderId="0" xfId="0" applyFont="1" applyFill="1" applyBorder="1" applyAlignment="1">
      <alignment vertical="center"/>
    </xf>
    <xf numFmtId="0" fontId="18" fillId="5" borderId="0" xfId="0" applyFont="1" applyFill="1"/>
    <xf numFmtId="0" fontId="9" fillId="5" borderId="0" xfId="0" applyFont="1" applyFill="1" applyBorder="1" applyAlignment="1">
      <alignment horizontal="center" vertical="top"/>
    </xf>
    <xf numFmtId="0" fontId="9" fillId="5" borderId="0" xfId="0" applyFont="1" applyFill="1" applyBorder="1" applyAlignment="1">
      <alignment horizontal="right" vertical="center"/>
    </xf>
    <xf numFmtId="0" fontId="21" fillId="5" borderId="0" xfId="0" quotePrefix="1" applyFont="1" applyFill="1" applyBorder="1" applyAlignment="1">
      <alignment horizontal="left" vertical="center"/>
    </xf>
    <xf numFmtId="0" fontId="9" fillId="5" borderId="0" xfId="0" applyFont="1" applyFill="1" applyBorder="1" applyAlignment="1">
      <alignment horizontal="right" vertical="top"/>
    </xf>
    <xf numFmtId="0" fontId="14" fillId="5" borderId="0" xfId="0" applyNumberFormat="1" applyFont="1" applyFill="1" applyBorder="1" applyAlignment="1">
      <alignment horizontal="left"/>
    </xf>
    <xf numFmtId="0" fontId="9" fillId="5" borderId="0" xfId="0" applyNumberFormat="1" applyFont="1" applyFill="1" applyBorder="1" applyAlignment="1">
      <alignment horizontal="right"/>
    </xf>
    <xf numFmtId="0" fontId="9" fillId="5" borderId="0" xfId="0" applyNumberFormat="1" applyFont="1" applyFill="1" applyBorder="1" applyAlignment="1">
      <alignment horizontal="right" vertical="center" wrapText="1"/>
    </xf>
    <xf numFmtId="0" fontId="9" fillId="5" borderId="0" xfId="0" applyNumberFormat="1" applyFont="1" applyFill="1" applyBorder="1" applyAlignment="1">
      <alignment horizontal="center" wrapText="1"/>
    </xf>
    <xf numFmtId="0" fontId="20" fillId="5" borderId="0" xfId="2" applyFont="1" applyFill="1" applyBorder="1" applyAlignment="1" applyProtection="1">
      <alignment horizontal="left"/>
    </xf>
    <xf numFmtId="0" fontId="13" fillId="5" borderId="9" xfId="0" applyFont="1" applyFill="1" applyBorder="1"/>
    <xf numFmtId="0" fontId="14" fillId="5" borderId="0" xfId="0" applyFont="1" applyFill="1" applyBorder="1" applyAlignment="1">
      <alignment horizontal="left"/>
    </xf>
    <xf numFmtId="164" fontId="14" fillId="5" borderId="0" xfId="0" applyNumberFormat="1" applyFont="1" applyFill="1" applyBorder="1" applyAlignment="1"/>
    <xf numFmtId="0" fontId="9" fillId="5" borderId="0" xfId="0" applyFont="1" applyFill="1" applyBorder="1" applyAlignment="1">
      <alignment horizontal="left" vertical="top" wrapText="1"/>
    </xf>
    <xf numFmtId="0" fontId="9" fillId="5" borderId="0" xfId="0" applyFont="1" applyFill="1" applyBorder="1" applyAlignment="1">
      <alignment vertical="top" wrapText="1"/>
    </xf>
    <xf numFmtId="0" fontId="9" fillId="5" borderId="0" xfId="0" applyFont="1" applyFill="1" applyBorder="1" applyAlignment="1">
      <alignment horizontal="right" vertical="top" wrapText="1"/>
    </xf>
    <xf numFmtId="0" fontId="9" fillId="5" borderId="0" xfId="0" applyFont="1" applyFill="1" applyBorder="1" applyAlignment="1">
      <alignment horizontal="center" vertical="center" wrapText="1"/>
    </xf>
    <xf numFmtId="0" fontId="9" fillId="5" borderId="13" xfId="0" applyFont="1" applyFill="1" applyBorder="1" applyAlignment="1">
      <alignment horizontal="left" vertical="center" wrapText="1"/>
    </xf>
    <xf numFmtId="0" fontId="22" fillId="5" borderId="0" xfId="0" applyFont="1" applyFill="1" applyBorder="1" applyAlignment="1"/>
    <xf numFmtId="167" fontId="9" fillId="5" borderId="0" xfId="0" applyNumberFormat="1" applyFont="1" applyFill="1" applyBorder="1" applyAlignment="1">
      <alignment vertical="top"/>
    </xf>
    <xf numFmtId="0" fontId="9" fillId="5" borderId="16" xfId="0" applyFont="1" applyFill="1" applyBorder="1" applyAlignment="1">
      <alignment horizontal="left"/>
    </xf>
    <xf numFmtId="0" fontId="9" fillId="5" borderId="0" xfId="0" applyFont="1" applyFill="1" applyBorder="1" applyAlignment="1">
      <alignment horizontal="left" vertical="center" wrapText="1"/>
    </xf>
    <xf numFmtId="0" fontId="9" fillId="5" borderId="0" xfId="0" applyNumberFormat="1" applyFont="1" applyFill="1" applyBorder="1" applyAlignment="1">
      <alignment horizontal="right" wrapText="1"/>
    </xf>
    <xf numFmtId="8" fontId="14" fillId="5" borderId="0" xfId="0" applyNumberFormat="1" applyFont="1" applyFill="1" applyBorder="1" applyAlignment="1">
      <alignment wrapText="1"/>
    </xf>
    <xf numFmtId="0" fontId="14" fillId="7" borderId="6" xfId="0" applyFont="1" applyFill="1" applyBorder="1" applyAlignment="1">
      <alignment horizontal="right"/>
    </xf>
    <xf numFmtId="0" fontId="13" fillId="5" borderId="10" xfId="0" applyFont="1" applyFill="1" applyBorder="1" applyAlignment="1">
      <alignment horizontal="left" vertical="top"/>
    </xf>
    <xf numFmtId="0" fontId="14" fillId="5" borderId="10" xfId="0" applyFont="1" applyFill="1" applyBorder="1" applyAlignment="1">
      <alignment wrapText="1"/>
    </xf>
    <xf numFmtId="0" fontId="9" fillId="5" borderId="0" xfId="0" applyFont="1" applyFill="1" applyBorder="1" applyAlignment="1">
      <alignment horizontal="left" wrapText="1"/>
    </xf>
    <xf numFmtId="0" fontId="14" fillId="5" borderId="4" xfId="0" applyFont="1" applyFill="1" applyBorder="1" applyAlignment="1">
      <alignment horizontal="right"/>
    </xf>
    <xf numFmtId="168" fontId="9" fillId="5" borderId="18" xfId="1" applyNumberFormat="1" applyFont="1" applyFill="1" applyBorder="1" applyAlignment="1">
      <alignment horizontal="left" vertical="center"/>
    </xf>
    <xf numFmtId="168" fontId="9" fillId="5" borderId="16" xfId="1" applyNumberFormat="1" applyFont="1" applyFill="1" applyBorder="1" applyAlignment="1">
      <alignment horizontal="left" vertical="center"/>
    </xf>
    <xf numFmtId="0" fontId="9" fillId="5" borderId="9" xfId="0" applyNumberFormat="1" applyFont="1" applyFill="1" applyBorder="1" applyAlignment="1">
      <alignment horizontal="right" wrapText="1"/>
    </xf>
    <xf numFmtId="0" fontId="9" fillId="5" borderId="10" xfId="0" applyNumberFormat="1" applyFont="1" applyFill="1" applyBorder="1" applyAlignment="1">
      <alignment horizontal="right" wrapText="1"/>
    </xf>
    <xf numFmtId="0" fontId="14" fillId="6" borderId="5" xfId="0" applyFont="1" applyFill="1" applyBorder="1" applyAlignment="1"/>
    <xf numFmtId="0" fontId="14" fillId="6" borderId="6" xfId="0" applyFont="1" applyFill="1" applyBorder="1" applyAlignment="1"/>
    <xf numFmtId="0" fontId="13" fillId="6" borderId="6" xfId="0" applyFont="1" applyFill="1" applyBorder="1"/>
    <xf numFmtId="6" fontId="14" fillId="6" borderId="6" xfId="0" applyNumberFormat="1" applyFont="1" applyFill="1" applyBorder="1" applyAlignment="1"/>
    <xf numFmtId="0" fontId="14" fillId="6" borderId="6" xfId="0" applyFont="1" applyFill="1" applyBorder="1"/>
    <xf numFmtId="0" fontId="14" fillId="7" borderId="0" xfId="2" applyFont="1" applyFill="1" applyBorder="1" applyAlignment="1" applyProtection="1">
      <alignment horizontal="left" vertical="top" wrapText="1"/>
    </xf>
    <xf numFmtId="0" fontId="11" fillId="7" borderId="0" xfId="0" applyFont="1" applyFill="1" applyBorder="1" applyAlignment="1">
      <alignment horizontal="right" vertical="center"/>
    </xf>
    <xf numFmtId="0" fontId="9" fillId="5" borderId="9" xfId="0" applyFont="1" applyFill="1" applyBorder="1"/>
    <xf numFmtId="0" fontId="9" fillId="5" borderId="9" xfId="0" applyFont="1" applyFill="1" applyBorder="1" applyAlignment="1"/>
    <xf numFmtId="6" fontId="14" fillId="5" borderId="10" xfId="0" applyNumberFormat="1" applyFont="1" applyFill="1" applyBorder="1" applyAlignment="1"/>
    <xf numFmtId="0" fontId="9" fillId="5" borderId="9" xfId="0" applyFont="1" applyFill="1" applyBorder="1" applyAlignment="1">
      <alignment horizontal="right" vertical="top" wrapText="1"/>
    </xf>
    <xf numFmtId="0" fontId="9" fillId="5" borderId="22" xfId="0" applyFont="1" applyFill="1" applyBorder="1" applyAlignment="1">
      <alignment horizontal="right" vertical="top"/>
    </xf>
    <xf numFmtId="0" fontId="9" fillId="5" borderId="12" xfId="0" applyFont="1" applyFill="1" applyBorder="1" applyAlignment="1">
      <alignment horizontal="right" vertical="top" wrapText="1"/>
    </xf>
    <xf numFmtId="6" fontId="14" fillId="5" borderId="15" xfId="0" applyNumberFormat="1" applyFont="1" applyFill="1" applyBorder="1" applyAlignment="1"/>
    <xf numFmtId="0" fontId="14" fillId="5" borderId="9" xfId="0" applyFont="1" applyFill="1" applyBorder="1" applyAlignment="1">
      <alignment wrapText="1"/>
    </xf>
    <xf numFmtId="0" fontId="13" fillId="5" borderId="10" xfId="0" applyFont="1" applyFill="1" applyBorder="1"/>
    <xf numFmtId="0" fontId="9" fillId="5" borderId="17" xfId="0" applyFont="1" applyFill="1" applyBorder="1"/>
    <xf numFmtId="0" fontId="9" fillId="5" borderId="9" xfId="0" applyNumberFormat="1" applyFont="1" applyFill="1" applyBorder="1" applyAlignment="1">
      <alignment horizontal="right" vertical="center"/>
    </xf>
    <xf numFmtId="0" fontId="9" fillId="5" borderId="10" xfId="0" applyNumberFormat="1" applyFont="1" applyFill="1" applyBorder="1" applyAlignment="1">
      <alignment horizontal="left"/>
    </xf>
    <xf numFmtId="0" fontId="1" fillId="7" borderId="0" xfId="0" applyFont="1" applyFill="1"/>
    <xf numFmtId="0" fontId="0" fillId="7" borderId="0" xfId="0" applyFill="1"/>
    <xf numFmtId="0" fontId="9" fillId="5" borderId="9" xfId="0" applyFont="1" applyFill="1" applyBorder="1" applyAlignment="1">
      <alignment horizontal="right"/>
    </xf>
    <xf numFmtId="0" fontId="0" fillId="0" borderId="0" xfId="0" applyFont="1"/>
    <xf numFmtId="0" fontId="10" fillId="3" borderId="0" xfId="0" applyFont="1" applyFill="1"/>
    <xf numFmtId="0" fontId="12" fillId="0" borderId="0" xfId="0" applyFont="1" applyFill="1"/>
    <xf numFmtId="0" fontId="24" fillId="0" borderId="0" xfId="0" applyFont="1" applyFill="1"/>
    <xf numFmtId="0" fontId="12" fillId="0" borderId="0" xfId="0" applyFont="1" applyFill="1" applyBorder="1" applyAlignment="1"/>
    <xf numFmtId="0" fontId="0" fillId="0" borderId="0" xfId="0" applyFill="1"/>
    <xf numFmtId="0" fontId="1" fillId="0" borderId="0" xfId="0" applyFont="1" applyFill="1"/>
    <xf numFmtId="0" fontId="10" fillId="0" borderId="0" xfId="0" applyFont="1" applyFill="1" applyBorder="1" applyAlignment="1">
      <alignment wrapText="1"/>
    </xf>
    <xf numFmtId="0" fontId="10" fillId="0" borderId="0" xfId="0" applyFont="1" applyFill="1" applyBorder="1"/>
    <xf numFmtId="0" fontId="10" fillId="0" borderId="0" xfId="0" applyFont="1" applyFill="1"/>
    <xf numFmtId="0" fontId="10" fillId="0" borderId="0" xfId="0" applyFont="1" applyFill="1" applyBorder="1" applyAlignment="1">
      <alignment horizontal="left"/>
    </xf>
    <xf numFmtId="167" fontId="9" fillId="5" borderId="0" xfId="0" applyNumberFormat="1" applyFont="1" applyFill="1" applyBorder="1" applyAlignment="1">
      <alignment horizontal="left" vertical="top"/>
    </xf>
    <xf numFmtId="0" fontId="13" fillId="5" borderId="0" xfId="0" quotePrefix="1" applyFont="1" applyFill="1"/>
    <xf numFmtId="0" fontId="9" fillId="5" borderId="3" xfId="0" applyFont="1" applyFill="1" applyBorder="1"/>
    <xf numFmtId="0" fontId="13" fillId="5" borderId="3" xfId="0" applyFont="1" applyFill="1" applyBorder="1"/>
    <xf numFmtId="0" fontId="8" fillId="6" borderId="6" xfId="2" applyFill="1" applyBorder="1" applyAlignment="1" applyProtection="1">
      <alignment vertical="top"/>
    </xf>
    <xf numFmtId="0" fontId="9" fillId="5" borderId="10" xfId="0" applyFont="1" applyFill="1" applyBorder="1" applyAlignment="1">
      <alignment horizontal="right"/>
    </xf>
    <xf numFmtId="0" fontId="9" fillId="5" borderId="0" xfId="0" applyNumberFormat="1" applyFont="1" applyFill="1" applyBorder="1" applyAlignment="1">
      <alignment horizontal="right" vertical="center"/>
    </xf>
    <xf numFmtId="0" fontId="13" fillId="5" borderId="7" xfId="0" applyFont="1" applyFill="1" applyBorder="1"/>
    <xf numFmtId="0" fontId="14" fillId="5" borderId="11" xfId="0" applyFont="1" applyFill="1" applyBorder="1" applyAlignment="1">
      <alignment wrapText="1"/>
    </xf>
    <xf numFmtId="0" fontId="14" fillId="5" borderId="3" xfId="0" applyFont="1" applyFill="1" applyBorder="1" applyAlignment="1">
      <alignment wrapText="1"/>
    </xf>
    <xf numFmtId="0" fontId="14" fillId="5" borderId="14" xfId="0" applyFont="1" applyFill="1" applyBorder="1" applyAlignment="1">
      <alignment wrapText="1"/>
    </xf>
    <xf numFmtId="0" fontId="14" fillId="5" borderId="10" xfId="2" applyFont="1" applyFill="1" applyBorder="1" applyAlignment="1" applyProtection="1">
      <alignment vertical="top" wrapText="1"/>
    </xf>
    <xf numFmtId="0" fontId="9" fillId="5" borderId="10" xfId="0" applyFont="1" applyFill="1" applyBorder="1" applyAlignment="1"/>
    <xf numFmtId="0" fontId="9" fillId="5" borderId="0" xfId="0" applyNumberFormat="1" applyFont="1" applyFill="1" applyBorder="1" applyAlignment="1">
      <alignment vertical="center" wrapText="1"/>
    </xf>
    <xf numFmtId="0" fontId="13" fillId="5" borderId="0" xfId="0" applyFont="1" applyFill="1" applyAlignment="1">
      <alignment horizontal="right" vertical="center"/>
    </xf>
    <xf numFmtId="0" fontId="19" fillId="5" borderId="0" xfId="0" applyFont="1" applyFill="1" applyBorder="1" applyAlignment="1"/>
    <xf numFmtId="0" fontId="9" fillId="7" borderId="8" xfId="0" applyFont="1" applyFill="1" applyBorder="1" applyAlignment="1">
      <alignment horizontal="center" vertical="top"/>
    </xf>
    <xf numFmtId="164" fontId="9" fillId="4" borderId="16" xfId="0" applyNumberFormat="1" applyFont="1" applyFill="1" applyBorder="1" applyAlignment="1">
      <alignment horizontal="right" wrapText="1"/>
    </xf>
    <xf numFmtId="164" fontId="13" fillId="5" borderId="0" xfId="0" applyNumberFormat="1" applyFont="1" applyFill="1"/>
    <xf numFmtId="0" fontId="9" fillId="5" borderId="0" xfId="2" applyFont="1" applyFill="1" applyBorder="1" applyAlignment="1" applyProtection="1">
      <alignment horizontal="right" vertical="center"/>
    </xf>
    <xf numFmtId="0" fontId="12" fillId="5" borderId="0" xfId="0" applyFont="1" applyFill="1"/>
    <xf numFmtId="0" fontId="12" fillId="5" borderId="0" xfId="0" applyFont="1" applyFill="1" applyAlignment="1">
      <alignment horizontal="right"/>
    </xf>
    <xf numFmtId="0" fontId="24" fillId="5" borderId="0" xfId="0" applyFont="1" applyFill="1" applyBorder="1" applyAlignment="1">
      <alignment horizontal="center"/>
    </xf>
    <xf numFmtId="0" fontId="12" fillId="5" borderId="0" xfId="0" applyFont="1" applyFill="1" applyAlignment="1">
      <alignment horizontal="center"/>
    </xf>
    <xf numFmtId="0" fontId="24" fillId="5" borderId="0" xfId="0" applyFont="1" applyFill="1" applyAlignment="1">
      <alignment horizontal="center"/>
    </xf>
    <xf numFmtId="0" fontId="24" fillId="5" borderId="4" xfId="0" applyFont="1" applyFill="1" applyBorder="1" applyAlignment="1">
      <alignment horizontal="center"/>
    </xf>
    <xf numFmtId="164" fontId="12" fillId="4" borderId="8" xfId="0" applyNumberFormat="1" applyFont="1" applyFill="1" applyBorder="1"/>
    <xf numFmtId="164" fontId="12" fillId="4" borderId="8" xfId="0" applyNumberFormat="1" applyFont="1" applyFill="1" applyBorder="1" applyAlignment="1">
      <alignment horizontal="center"/>
    </xf>
    <xf numFmtId="0" fontId="12" fillId="4" borderId="8" xfId="0" applyFont="1" applyFill="1" applyBorder="1" applyAlignment="1">
      <alignment horizontal="center"/>
    </xf>
    <xf numFmtId="0" fontId="12" fillId="5" borderId="0" xfId="0" applyFont="1" applyFill="1" applyBorder="1"/>
    <xf numFmtId="0" fontId="12" fillId="5" borderId="0" xfId="0" applyFont="1" applyFill="1" applyBorder="1" applyAlignment="1">
      <alignment horizontal="right"/>
    </xf>
    <xf numFmtId="0" fontId="24" fillId="5" borderId="0" xfId="0" applyFont="1" applyFill="1"/>
    <xf numFmtId="0" fontId="24" fillId="5" borderId="0" xfId="0" applyFont="1" applyFill="1" applyBorder="1"/>
    <xf numFmtId="0" fontId="27" fillId="5" borderId="0" xfId="0" applyFont="1" applyFill="1" applyAlignment="1">
      <alignment horizontal="center"/>
    </xf>
    <xf numFmtId="164" fontId="28" fillId="7" borderId="8" xfId="0" applyNumberFormat="1" applyFont="1" applyFill="1" applyBorder="1" applyAlignment="1">
      <alignment horizontal="center"/>
    </xf>
    <xf numFmtId="0" fontId="9" fillId="5" borderId="0" xfId="0" applyNumberFormat="1" applyFont="1" applyFill="1" applyBorder="1" applyAlignment="1">
      <alignment horizontal="right" vertical="center"/>
    </xf>
    <xf numFmtId="0" fontId="9" fillId="5" borderId="9" xfId="0" applyFont="1" applyFill="1" applyBorder="1" applyAlignment="1">
      <alignment horizontal="right"/>
    </xf>
    <xf numFmtId="0" fontId="9" fillId="5" borderId="0" xfId="0" applyFont="1" applyFill="1" applyBorder="1" applyAlignment="1">
      <alignment horizontal="right" vertical="center"/>
    </xf>
    <xf numFmtId="0" fontId="29" fillId="5" borderId="0" xfId="0" applyFont="1" applyFill="1" applyBorder="1" applyAlignment="1">
      <alignment horizontal="right" wrapText="1"/>
    </xf>
    <xf numFmtId="0" fontId="9" fillId="5" borderId="0" xfId="0" applyFont="1" applyFill="1" applyBorder="1" applyAlignment="1">
      <alignment horizontal="right" vertical="center"/>
    </xf>
    <xf numFmtId="164" fontId="9" fillId="5" borderId="16" xfId="0" applyNumberFormat="1" applyFont="1" applyFill="1" applyBorder="1" applyAlignment="1">
      <alignment horizontal="right"/>
    </xf>
    <xf numFmtId="164" fontId="14" fillId="7" borderId="6" xfId="0" applyNumberFormat="1" applyFont="1" applyFill="1" applyBorder="1" applyAlignment="1">
      <alignment horizontal="right"/>
    </xf>
    <xf numFmtId="0" fontId="12" fillId="8" borderId="0" xfId="0" applyFont="1" applyFill="1"/>
    <xf numFmtId="0" fontId="15" fillId="4" borderId="0" xfId="0" applyFont="1" applyFill="1" applyBorder="1" applyAlignment="1">
      <alignment horizontal="right" wrapText="1"/>
    </xf>
    <xf numFmtId="168" fontId="9" fillId="5" borderId="24" xfId="1" applyNumberFormat="1" applyFont="1" applyFill="1" applyBorder="1" applyAlignment="1">
      <alignment horizontal="left" vertical="center"/>
    </xf>
    <xf numFmtId="168" fontId="9" fillId="5" borderId="25" xfId="1" applyNumberFormat="1" applyFont="1" applyFill="1" applyBorder="1" applyAlignment="1">
      <alignment horizontal="left" vertical="center"/>
    </xf>
    <xf numFmtId="164" fontId="9" fillId="5" borderId="25" xfId="0" applyNumberFormat="1" applyFont="1" applyFill="1" applyBorder="1" applyAlignment="1">
      <alignment horizontal="right"/>
    </xf>
    <xf numFmtId="0" fontId="14" fillId="5" borderId="4" xfId="0" applyFont="1" applyFill="1" applyBorder="1" applyAlignment="1">
      <alignment horizontal="left"/>
    </xf>
    <xf numFmtId="0" fontId="13" fillId="5" borderId="0" xfId="0" applyFont="1" applyFill="1" applyAlignment="1">
      <alignment horizontal="left" vertical="top"/>
    </xf>
    <xf numFmtId="0" fontId="24" fillId="5" borderId="27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right"/>
    </xf>
    <xf numFmtId="0" fontId="2" fillId="5" borderId="0" xfId="0" applyFont="1" applyFill="1" applyAlignment="1">
      <alignment horizontal="center"/>
    </xf>
    <xf numFmtId="0" fontId="24" fillId="5" borderId="0" xfId="0" applyFont="1" applyFill="1" applyAlignment="1">
      <alignment horizontal="right"/>
    </xf>
    <xf numFmtId="0" fontId="0" fillId="0" borderId="0" xfId="0"/>
    <xf numFmtId="0" fontId="9" fillId="7" borderId="0" xfId="0" applyFont="1" applyFill="1" applyBorder="1" applyAlignment="1">
      <alignment horizontal="right"/>
    </xf>
    <xf numFmtId="0" fontId="11" fillId="5" borderId="0" xfId="0" applyNumberFormat="1" applyFont="1" applyFill="1" applyBorder="1" applyAlignment="1">
      <alignment horizontal="right" vertical="top"/>
    </xf>
    <xf numFmtId="0" fontId="8" fillId="6" borderId="6" xfId="2" applyNumberFormat="1" applyFill="1" applyBorder="1" applyAlignment="1" applyProtection="1">
      <alignment vertical="center"/>
    </xf>
    <xf numFmtId="0" fontId="8" fillId="6" borderId="6" xfId="2" applyNumberFormat="1" applyFill="1" applyBorder="1" applyAlignment="1" applyProtection="1">
      <alignment horizontal="center" vertical="center" wrapText="1"/>
    </xf>
    <xf numFmtId="0" fontId="8" fillId="6" borderId="7" xfId="2" applyNumberFormat="1" applyFill="1" applyBorder="1" applyAlignment="1" applyProtection="1">
      <alignment horizontal="center" vertical="center" wrapText="1"/>
    </xf>
    <xf numFmtId="0" fontId="7" fillId="5" borderId="0" xfId="0" applyFont="1" applyFill="1" applyBorder="1" applyAlignment="1">
      <alignment horizontal="left" vertical="top"/>
    </xf>
    <xf numFmtId="0" fontId="35" fillId="5" borderId="0" xfId="0" applyFont="1" applyFill="1"/>
    <xf numFmtId="0" fontId="36" fillId="5" borderId="0" xfId="0" applyFont="1" applyFill="1" applyAlignment="1">
      <alignment horizontal="center"/>
    </xf>
    <xf numFmtId="0" fontId="37" fillId="5" borderId="0" xfId="0" applyFont="1" applyFill="1" applyAlignment="1">
      <alignment horizontal="center"/>
    </xf>
    <xf numFmtId="10" fontId="0" fillId="0" borderId="0" xfId="0" applyNumberFormat="1" applyAlignment="1">
      <alignment vertical="center" wrapText="1"/>
    </xf>
    <xf numFmtId="6" fontId="0" fillId="0" borderId="0" xfId="0" applyNumberFormat="1" applyAlignment="1">
      <alignment vertical="center" wrapText="1"/>
    </xf>
    <xf numFmtId="170" fontId="13" fillId="5" borderId="0" xfId="0" applyNumberFormat="1" applyFont="1" applyFill="1" applyBorder="1" applyAlignment="1"/>
    <xf numFmtId="164" fontId="13" fillId="5" borderId="0" xfId="0" applyNumberFormat="1" applyFont="1" applyFill="1" applyBorder="1" applyAlignment="1"/>
    <xf numFmtId="10" fontId="13" fillId="5" borderId="0" xfId="0" applyNumberFormat="1" applyFont="1" applyFill="1"/>
    <xf numFmtId="0" fontId="0" fillId="0" borderId="0" xfId="0" applyBorder="1"/>
    <xf numFmtId="10" fontId="0" fillId="0" borderId="0" xfId="0" applyNumberFormat="1" applyBorder="1" applyAlignment="1">
      <alignment vertical="center" wrapText="1"/>
    </xf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2" xfId="0" applyBorder="1" applyAlignment="1">
      <alignment vertical="center" wrapText="1"/>
    </xf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38" fillId="0" borderId="31" xfId="0" applyFont="1" applyBorder="1" applyAlignment="1">
      <alignment horizontal="center"/>
    </xf>
    <xf numFmtId="0" fontId="9" fillId="4" borderId="17" xfId="0" applyFont="1" applyFill="1" applyBorder="1"/>
    <xf numFmtId="0" fontId="12" fillId="5" borderId="0" xfId="0" applyFont="1" applyFill="1" applyBorder="1" applyAlignment="1">
      <alignment horizontal="left" indent="1"/>
    </xf>
    <xf numFmtId="0" fontId="29" fillId="5" borderId="0" xfId="0" applyFont="1" applyFill="1" applyAlignment="1">
      <alignment horizontal="right"/>
    </xf>
    <xf numFmtId="164" fontId="39" fillId="4" borderId="8" xfId="0" applyNumberFormat="1" applyFont="1" applyFill="1" applyBorder="1" applyAlignment="1">
      <alignment horizontal="center"/>
    </xf>
    <xf numFmtId="169" fontId="12" fillId="5" borderId="0" xfId="0" applyNumberFormat="1" applyFont="1" applyFill="1" applyBorder="1"/>
    <xf numFmtId="0" fontId="7" fillId="5" borderId="0" xfId="0" applyFont="1" applyFill="1" applyAlignment="1">
      <alignment horizontal="center"/>
    </xf>
    <xf numFmtId="0" fontId="0" fillId="0" borderId="0" xfId="0"/>
    <xf numFmtId="0" fontId="38" fillId="7" borderId="0" xfId="0" applyFont="1" applyFill="1"/>
    <xf numFmtId="0" fontId="38" fillId="0" borderId="0" xfId="0" applyFont="1"/>
    <xf numFmtId="0" fontId="0" fillId="0" borderId="0" xfId="0"/>
    <xf numFmtId="0" fontId="12" fillId="5" borderId="0" xfId="0" applyFont="1" applyFill="1" applyBorder="1" applyAlignment="1">
      <alignment horizontal="left"/>
    </xf>
    <xf numFmtId="9" fontId="12" fillId="4" borderId="8" xfId="3" applyFont="1" applyFill="1" applyBorder="1"/>
    <xf numFmtId="9" fontId="28" fillId="7" borderId="8" xfId="3" applyFont="1" applyFill="1" applyBorder="1" applyAlignment="1">
      <alignment horizontal="center"/>
    </xf>
    <xf numFmtId="0" fontId="7" fillId="5" borderId="0" xfId="0" applyFont="1" applyFill="1" applyBorder="1" applyAlignment="1">
      <alignment horizontal="center" vertical="top"/>
    </xf>
    <xf numFmtId="0" fontId="7" fillId="5" borderId="0" xfId="0" applyFont="1" applyFill="1" applyBorder="1" applyAlignment="1">
      <alignment horizontal="right" vertical="top"/>
    </xf>
    <xf numFmtId="0" fontId="29" fillId="5" borderId="0" xfId="0" applyFont="1" applyFill="1" applyBorder="1" applyAlignment="1">
      <alignment horizontal="right" vertical="top"/>
    </xf>
    <xf numFmtId="0" fontId="40" fillId="5" borderId="0" xfId="0" applyFont="1" applyFill="1" applyBorder="1" applyAlignment="1">
      <alignment horizontal="left"/>
    </xf>
    <xf numFmtId="165" fontId="0" fillId="0" borderId="0" xfId="1" applyFont="1" applyAlignment="1">
      <alignment vertical="center" wrapText="1"/>
    </xf>
    <xf numFmtId="0" fontId="0" fillId="0" borderId="0" xfId="0" applyAlignment="1">
      <alignment vertical="top"/>
    </xf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/>
    </xf>
    <xf numFmtId="0" fontId="38" fillId="0" borderId="0" xfId="0" applyFont="1" applyAlignment="1">
      <alignment horizontal="center" vertical="top"/>
    </xf>
    <xf numFmtId="0" fontId="38" fillId="0" borderId="0" xfId="0" applyFont="1" applyAlignment="1">
      <alignment vertical="top" wrapText="1"/>
    </xf>
    <xf numFmtId="0" fontId="0" fillId="0" borderId="5" xfId="0" applyBorder="1" applyAlignment="1">
      <alignment horizontal="center" vertical="top"/>
    </xf>
    <xf numFmtId="0" fontId="0" fillId="0" borderId="6" xfId="0" applyBorder="1" applyAlignment="1">
      <alignment vertical="top"/>
    </xf>
    <xf numFmtId="0" fontId="0" fillId="0" borderId="7" xfId="0" applyBorder="1" applyAlignment="1">
      <alignment vertical="top" wrapText="1"/>
    </xf>
    <xf numFmtId="0" fontId="38" fillId="0" borderId="0" xfId="0" applyFont="1" applyAlignment="1">
      <alignment horizontal="left" vertical="top"/>
    </xf>
    <xf numFmtId="0" fontId="41" fillId="0" borderId="0" xfId="0" applyFont="1" applyAlignment="1">
      <alignment horizontal="left"/>
    </xf>
    <xf numFmtId="0" fontId="14" fillId="7" borderId="5" xfId="0" applyFont="1" applyFill="1" applyBorder="1"/>
    <xf numFmtId="164" fontId="14" fillId="7" borderId="7" xfId="0" applyNumberFormat="1" applyFont="1" applyFill="1" applyBorder="1" applyAlignment="1">
      <alignment horizontal="right"/>
    </xf>
    <xf numFmtId="164" fontId="14" fillId="5" borderId="4" xfId="0" applyNumberFormat="1" applyFont="1" applyFill="1" applyBorder="1" applyAlignment="1">
      <alignment horizontal="right"/>
    </xf>
    <xf numFmtId="6" fontId="9" fillId="5" borderId="23" xfId="0" applyNumberFormat="1" applyFont="1" applyFill="1" applyBorder="1" applyAlignment="1">
      <alignment horizontal="right"/>
    </xf>
    <xf numFmtId="0" fontId="14" fillId="7" borderId="5" xfId="0" applyFont="1" applyFill="1" applyBorder="1" applyAlignment="1">
      <alignment horizontal="left"/>
    </xf>
    <xf numFmtId="0" fontId="14" fillId="7" borderId="6" xfId="0" applyFont="1" applyFill="1" applyBorder="1" applyAlignment="1">
      <alignment horizontal="left"/>
    </xf>
    <xf numFmtId="6" fontId="14" fillId="7" borderId="6" xfId="0" applyNumberFormat="1" applyFont="1" applyFill="1" applyBorder="1" applyAlignment="1">
      <alignment horizontal="right"/>
    </xf>
    <xf numFmtId="6" fontId="14" fillId="7" borderId="7" xfId="0" applyNumberFormat="1" applyFont="1" applyFill="1" applyBorder="1" applyAlignment="1">
      <alignment horizontal="right"/>
    </xf>
    <xf numFmtId="0" fontId="9" fillId="5" borderId="4" xfId="0" applyFont="1" applyFill="1" applyBorder="1" applyAlignment="1">
      <alignment horizontal="left"/>
    </xf>
    <xf numFmtId="8" fontId="0" fillId="0" borderId="31" xfId="0" applyNumberFormat="1" applyBorder="1" applyAlignment="1">
      <alignment vertical="center" wrapText="1"/>
    </xf>
    <xf numFmtId="0" fontId="9" fillId="0" borderId="17" xfId="0" applyFont="1" applyFill="1" applyBorder="1" applyAlignment="1">
      <alignment horizontal="left"/>
    </xf>
    <xf numFmtId="0" fontId="9" fillId="0" borderId="16" xfId="0" applyFont="1" applyFill="1" applyBorder="1" applyAlignment="1">
      <alignment horizontal="left"/>
    </xf>
    <xf numFmtId="0" fontId="9" fillId="0" borderId="17" xfId="0" applyFont="1" applyFill="1" applyBorder="1"/>
    <xf numFmtId="164" fontId="9" fillId="4" borderId="19" xfId="0" applyNumberFormat="1" applyFont="1" applyFill="1" applyBorder="1" applyAlignment="1">
      <alignment horizontal="right"/>
    </xf>
    <xf numFmtId="164" fontId="9" fillId="4" borderId="26" xfId="0" applyNumberFormat="1" applyFont="1" applyFill="1" applyBorder="1" applyAlignment="1">
      <alignment horizontal="right"/>
    </xf>
    <xf numFmtId="0" fontId="0" fillId="0" borderId="0" xfId="0"/>
    <xf numFmtId="0" fontId="14" fillId="6" borderId="5" xfId="0" applyFont="1" applyFill="1" applyBorder="1" applyAlignment="1">
      <alignment vertical="center"/>
    </xf>
    <xf numFmtId="0" fontId="14" fillId="6" borderId="6" xfId="0" applyFont="1" applyFill="1" applyBorder="1" applyAlignment="1">
      <alignment vertical="center"/>
    </xf>
    <xf numFmtId="0" fontId="8" fillId="6" borderId="6" xfId="2" applyFill="1" applyBorder="1" applyAlignment="1" applyProtection="1">
      <alignment horizontal="center" vertical="center"/>
    </xf>
    <xf numFmtId="0" fontId="8" fillId="6" borderId="7" xfId="2" applyFill="1" applyBorder="1" applyAlignment="1" applyProtection="1">
      <alignment horizontal="center" vertical="center"/>
    </xf>
    <xf numFmtId="0" fontId="9" fillId="5" borderId="5" xfId="0" applyFont="1" applyFill="1" applyBorder="1" applyAlignment="1">
      <alignment horizontal="left"/>
    </xf>
    <xf numFmtId="0" fontId="9" fillId="5" borderId="6" xfId="0" applyFont="1" applyFill="1" applyBorder="1" applyAlignment="1">
      <alignment horizontal="left"/>
    </xf>
    <xf numFmtId="0" fontId="9" fillId="5" borderId="7" xfId="0" applyFont="1" applyFill="1" applyBorder="1" applyAlignment="1">
      <alignment horizontal="left"/>
    </xf>
    <xf numFmtId="0" fontId="9" fillId="5" borderId="5" xfId="0" applyFont="1" applyFill="1" applyBorder="1" applyAlignment="1">
      <alignment horizontal="left" vertical="top"/>
    </xf>
    <xf numFmtId="0" fontId="9" fillId="5" borderId="6" xfId="0" applyFont="1" applyFill="1" applyBorder="1" applyAlignment="1">
      <alignment horizontal="left" vertical="top"/>
    </xf>
    <xf numFmtId="0" fontId="9" fillId="5" borderId="7" xfId="0" applyFont="1" applyFill="1" applyBorder="1" applyAlignment="1">
      <alignment horizontal="left" vertical="top"/>
    </xf>
    <xf numFmtId="6" fontId="8" fillId="6" borderId="6" xfId="2" applyNumberFormat="1" applyFill="1" applyBorder="1" applyAlignment="1" applyProtection="1">
      <alignment horizontal="center"/>
    </xf>
    <xf numFmtId="6" fontId="8" fillId="6" borderId="7" xfId="2" applyNumberFormat="1" applyFill="1" applyBorder="1" applyAlignment="1" applyProtection="1">
      <alignment horizontal="center"/>
    </xf>
    <xf numFmtId="6" fontId="9" fillId="4" borderId="5" xfId="0" applyNumberFormat="1" applyFont="1" applyFill="1" applyBorder="1" applyAlignment="1">
      <alignment horizontal="left" vertical="top"/>
    </xf>
    <xf numFmtId="6" fontId="9" fillId="4" borderId="7" xfId="0" applyNumberFormat="1" applyFont="1" applyFill="1" applyBorder="1" applyAlignment="1">
      <alignment horizontal="left" vertical="top"/>
    </xf>
    <xf numFmtId="167" fontId="9" fillId="5" borderId="5" xfId="0" applyNumberFormat="1" applyFont="1" applyFill="1" applyBorder="1" applyAlignment="1">
      <alignment horizontal="left"/>
    </xf>
    <xf numFmtId="167" fontId="9" fillId="5" borderId="7" xfId="0" applyNumberFormat="1" applyFont="1" applyFill="1" applyBorder="1" applyAlignment="1">
      <alignment horizontal="left"/>
    </xf>
    <xf numFmtId="49" fontId="13" fillId="5" borderId="11" xfId="0" applyNumberFormat="1" applyFont="1" applyFill="1" applyBorder="1" applyAlignment="1">
      <alignment horizontal="left" vertical="top"/>
    </xf>
    <xf numFmtId="49" fontId="13" fillId="5" borderId="3" xfId="0" applyNumberFormat="1" applyFont="1" applyFill="1" applyBorder="1" applyAlignment="1">
      <alignment horizontal="left" vertical="top"/>
    </xf>
    <xf numFmtId="49" fontId="13" fillId="5" borderId="14" xfId="0" applyNumberFormat="1" applyFont="1" applyFill="1" applyBorder="1" applyAlignment="1">
      <alignment horizontal="left" vertical="top"/>
    </xf>
    <xf numFmtId="49" fontId="13" fillId="5" borderId="12" xfId="0" applyNumberFormat="1" applyFont="1" applyFill="1" applyBorder="1" applyAlignment="1">
      <alignment horizontal="left" vertical="top"/>
    </xf>
    <xf numFmtId="49" fontId="13" fillId="5" borderId="4" xfId="0" applyNumberFormat="1" applyFont="1" applyFill="1" applyBorder="1" applyAlignment="1">
      <alignment horizontal="left" vertical="top"/>
    </xf>
    <xf numFmtId="49" fontId="13" fillId="5" borderId="15" xfId="0" applyNumberFormat="1" applyFont="1" applyFill="1" applyBorder="1" applyAlignment="1">
      <alignment horizontal="left" vertical="top"/>
    </xf>
    <xf numFmtId="6" fontId="9" fillId="5" borderId="0" xfId="0" applyNumberFormat="1" applyFont="1" applyFill="1" applyBorder="1" applyAlignment="1">
      <alignment horizontal="center" wrapText="1"/>
    </xf>
    <xf numFmtId="6" fontId="9" fillId="5" borderId="20" xfId="0" applyNumberFormat="1" applyFont="1" applyFill="1" applyBorder="1" applyAlignment="1">
      <alignment horizontal="center" wrapText="1"/>
    </xf>
    <xf numFmtId="8" fontId="14" fillId="5" borderId="0" xfId="0" applyNumberFormat="1" applyFont="1" applyFill="1" applyBorder="1" applyAlignment="1">
      <alignment horizontal="right" wrapText="1"/>
    </xf>
    <xf numFmtId="8" fontId="14" fillId="5" borderId="20" xfId="0" applyNumberFormat="1" applyFont="1" applyFill="1" applyBorder="1" applyAlignment="1">
      <alignment horizontal="right" wrapText="1"/>
    </xf>
    <xf numFmtId="0" fontId="15" fillId="5" borderId="10" xfId="0" applyFont="1" applyFill="1" applyBorder="1" applyAlignment="1">
      <alignment horizontal="right" wrapText="1"/>
    </xf>
    <xf numFmtId="0" fontId="15" fillId="5" borderId="21" xfId="0" applyFont="1" applyFill="1" applyBorder="1" applyAlignment="1">
      <alignment horizontal="right" wrapText="1"/>
    </xf>
    <xf numFmtId="0" fontId="13" fillId="4" borderId="5" xfId="0" applyFont="1" applyFill="1" applyBorder="1" applyAlignment="1">
      <alignment horizontal="left" vertical="center" wrapText="1"/>
    </xf>
    <xf numFmtId="0" fontId="13" fillId="4" borderId="6" xfId="0" applyFont="1" applyFill="1" applyBorder="1" applyAlignment="1">
      <alignment horizontal="left" vertical="center" wrapText="1"/>
    </xf>
    <xf numFmtId="0" fontId="13" fillId="4" borderId="7" xfId="0" applyFont="1" applyFill="1" applyBorder="1" applyAlignment="1">
      <alignment horizontal="left" vertical="center" wrapText="1"/>
    </xf>
    <xf numFmtId="0" fontId="9" fillId="4" borderId="5" xfId="0" applyFont="1" applyFill="1" applyBorder="1" applyAlignment="1">
      <alignment horizontal="left" vertical="center" wrapText="1"/>
    </xf>
    <xf numFmtId="0" fontId="9" fillId="4" borderId="6" xfId="0" applyFont="1" applyFill="1" applyBorder="1" applyAlignment="1">
      <alignment horizontal="left" vertical="center" wrapText="1"/>
    </xf>
    <xf numFmtId="0" fontId="9" fillId="4" borderId="7" xfId="0" applyFont="1" applyFill="1" applyBorder="1" applyAlignment="1">
      <alignment horizontal="left" vertical="center" wrapText="1"/>
    </xf>
    <xf numFmtId="0" fontId="14" fillId="5" borderId="0" xfId="0" applyFont="1" applyFill="1" applyBorder="1" applyAlignment="1">
      <alignment horizontal="center" wrapText="1"/>
    </xf>
    <xf numFmtId="0" fontId="14" fillId="5" borderId="20" xfId="0" applyFont="1" applyFill="1" applyBorder="1" applyAlignment="1">
      <alignment horizontal="center" wrapText="1"/>
    </xf>
    <xf numFmtId="0" fontId="9" fillId="5" borderId="0" xfId="0" applyNumberFormat="1" applyFont="1" applyFill="1" applyBorder="1" applyAlignment="1">
      <alignment horizontal="right" vertical="top"/>
    </xf>
    <xf numFmtId="0" fontId="9" fillId="5" borderId="10" xfId="0" applyNumberFormat="1" applyFont="1" applyFill="1" applyBorder="1" applyAlignment="1">
      <alignment horizontal="right" vertical="top"/>
    </xf>
    <xf numFmtId="0" fontId="9" fillId="7" borderId="9" xfId="0" applyFont="1" applyFill="1" applyBorder="1" applyAlignment="1">
      <alignment horizontal="right" vertical="center"/>
    </xf>
    <xf numFmtId="0" fontId="9" fillId="7" borderId="10" xfId="0" applyFont="1" applyFill="1" applyBorder="1" applyAlignment="1">
      <alignment horizontal="right" vertical="center"/>
    </xf>
    <xf numFmtId="49" fontId="9" fillId="5" borderId="5" xfId="0" applyNumberFormat="1" applyFont="1" applyFill="1" applyBorder="1" applyAlignment="1">
      <alignment horizontal="left" wrapText="1"/>
    </xf>
    <xf numFmtId="49" fontId="9" fillId="5" borderId="6" xfId="0" applyNumberFormat="1" applyFont="1" applyFill="1" applyBorder="1" applyAlignment="1">
      <alignment horizontal="left" wrapText="1"/>
    </xf>
    <xf numFmtId="49" fontId="9" fillId="5" borderId="7" xfId="0" applyNumberFormat="1" applyFont="1" applyFill="1" applyBorder="1" applyAlignment="1">
      <alignment horizontal="left" wrapText="1"/>
    </xf>
    <xf numFmtId="167" fontId="9" fillId="5" borderId="5" xfId="0" applyNumberFormat="1" applyFont="1" applyFill="1" applyBorder="1" applyAlignment="1">
      <alignment horizontal="left" wrapText="1"/>
    </xf>
    <xf numFmtId="167" fontId="9" fillId="5" borderId="7" xfId="0" applyNumberFormat="1" applyFont="1" applyFill="1" applyBorder="1" applyAlignment="1">
      <alignment horizontal="left" wrapText="1"/>
    </xf>
    <xf numFmtId="0" fontId="9" fillId="4" borderId="5" xfId="2" applyFont="1" applyFill="1" applyBorder="1" applyAlignment="1" applyProtection="1">
      <alignment horizontal="left" vertical="center" wrapText="1"/>
    </xf>
    <xf numFmtId="0" fontId="9" fillId="4" borderId="7" xfId="2" applyFont="1" applyFill="1" applyBorder="1" applyAlignment="1" applyProtection="1">
      <alignment horizontal="left" vertical="center" wrapText="1"/>
    </xf>
    <xf numFmtId="0" fontId="9" fillId="5" borderId="0" xfId="0" applyNumberFormat="1" applyFont="1" applyFill="1" applyBorder="1" applyAlignment="1">
      <alignment horizontal="right" vertical="top" wrapText="1"/>
    </xf>
    <xf numFmtId="0" fontId="14" fillId="6" borderId="5" xfId="0" applyNumberFormat="1" applyFont="1" applyFill="1" applyBorder="1" applyAlignment="1">
      <alignment horizontal="left" vertical="top" wrapText="1"/>
    </xf>
    <xf numFmtId="0" fontId="14" fillId="6" borderId="6" xfId="0" applyNumberFormat="1" applyFont="1" applyFill="1" applyBorder="1" applyAlignment="1">
      <alignment horizontal="left" vertical="top" wrapText="1"/>
    </xf>
    <xf numFmtId="49" fontId="9" fillId="4" borderId="5" xfId="0" applyNumberFormat="1" applyFont="1" applyFill="1" applyBorder="1" applyAlignment="1">
      <alignment horizontal="right" vertical="center" wrapText="1"/>
    </xf>
    <xf numFmtId="49" fontId="9" fillId="4" borderId="7" xfId="0" applyNumberFormat="1" applyFont="1" applyFill="1" applyBorder="1" applyAlignment="1">
      <alignment horizontal="right" vertical="center" wrapText="1"/>
    </xf>
    <xf numFmtId="0" fontId="9" fillId="5" borderId="5" xfId="0" applyFont="1" applyFill="1" applyBorder="1" applyAlignment="1">
      <alignment horizontal="center" vertical="top" wrapText="1"/>
    </xf>
    <xf numFmtId="0" fontId="9" fillId="5" borderId="6" xfId="0" applyFont="1" applyFill="1" applyBorder="1" applyAlignment="1">
      <alignment horizontal="center" vertical="top" wrapText="1"/>
    </xf>
    <xf numFmtId="0" fontId="9" fillId="5" borderId="7" xfId="0" applyFont="1" applyFill="1" applyBorder="1" applyAlignment="1">
      <alignment horizontal="center" vertical="top" wrapText="1"/>
    </xf>
    <xf numFmtId="0" fontId="9" fillId="6" borderId="11" xfId="0" applyFont="1" applyFill="1" applyBorder="1" applyAlignment="1">
      <alignment horizontal="left" vertical="center" wrapText="1"/>
    </xf>
    <xf numFmtId="0" fontId="9" fillId="6" borderId="3" xfId="0" applyFont="1" applyFill="1" applyBorder="1" applyAlignment="1">
      <alignment horizontal="left" vertical="center" wrapText="1"/>
    </xf>
    <xf numFmtId="0" fontId="9" fillId="6" borderId="14" xfId="0" applyFont="1" applyFill="1" applyBorder="1" applyAlignment="1">
      <alignment horizontal="left" vertical="center" wrapText="1"/>
    </xf>
    <xf numFmtId="0" fontId="9" fillId="6" borderId="12" xfId="0" applyFont="1" applyFill="1" applyBorder="1" applyAlignment="1">
      <alignment horizontal="left" vertical="center" wrapText="1"/>
    </xf>
    <xf numFmtId="0" fontId="9" fillId="6" borderId="4" xfId="0" applyFont="1" applyFill="1" applyBorder="1" applyAlignment="1">
      <alignment horizontal="left" vertical="center" wrapText="1"/>
    </xf>
    <xf numFmtId="0" fontId="9" fillId="6" borderId="15" xfId="0" applyFont="1" applyFill="1" applyBorder="1" applyAlignment="1">
      <alignment horizontal="left" vertical="center" wrapText="1"/>
    </xf>
    <xf numFmtId="0" fontId="9" fillId="5" borderId="8" xfId="0" applyFont="1" applyFill="1" applyBorder="1" applyAlignment="1">
      <alignment horizontal="left" vertical="top" wrapText="1"/>
    </xf>
    <xf numFmtId="0" fontId="9" fillId="5" borderId="23" xfId="0" applyFont="1" applyFill="1" applyBorder="1" applyAlignment="1">
      <alignment horizontal="left" vertical="top"/>
    </xf>
    <xf numFmtId="0" fontId="9" fillId="5" borderId="5" xfId="0" applyFont="1" applyFill="1" applyBorder="1" applyAlignment="1">
      <alignment horizontal="center" vertical="top"/>
    </xf>
    <xf numFmtId="0" fontId="9" fillId="5" borderId="6" xfId="0" applyFont="1" applyFill="1" applyBorder="1" applyAlignment="1">
      <alignment horizontal="center" vertical="top"/>
    </xf>
    <xf numFmtId="0" fontId="9" fillId="5" borderId="7" xfId="0" applyFont="1" applyFill="1" applyBorder="1" applyAlignment="1">
      <alignment horizontal="center" vertical="top"/>
    </xf>
    <xf numFmtId="0" fontId="9" fillId="4" borderId="5" xfId="0" applyFont="1" applyFill="1" applyBorder="1" applyAlignment="1">
      <alignment horizontal="right" vertical="center" wrapText="1"/>
    </xf>
    <xf numFmtId="0" fontId="9" fillId="4" borderId="6" xfId="0" applyFont="1" applyFill="1" applyBorder="1" applyAlignment="1">
      <alignment horizontal="right" vertical="center" wrapText="1"/>
    </xf>
    <xf numFmtId="0" fontId="9" fillId="4" borderId="7" xfId="0" applyFont="1" applyFill="1" applyBorder="1" applyAlignment="1">
      <alignment horizontal="right" vertical="center" wrapText="1"/>
    </xf>
    <xf numFmtId="0" fontId="9" fillId="5" borderId="9" xfId="0" applyFont="1" applyFill="1" applyBorder="1" applyAlignment="1">
      <alignment horizontal="right"/>
    </xf>
    <xf numFmtId="0" fontId="9" fillId="5" borderId="10" xfId="0" applyFont="1" applyFill="1" applyBorder="1" applyAlignment="1">
      <alignment horizontal="right"/>
    </xf>
    <xf numFmtId="0" fontId="9" fillId="5" borderId="0" xfId="0" applyFont="1" applyFill="1" applyBorder="1" applyAlignment="1">
      <alignment horizontal="right" vertical="center"/>
    </xf>
    <xf numFmtId="0" fontId="9" fillId="5" borderId="10" xfId="0" applyFont="1" applyFill="1" applyBorder="1" applyAlignment="1">
      <alignment horizontal="right" vertical="center"/>
    </xf>
    <xf numFmtId="167" fontId="9" fillId="5" borderId="23" xfId="0" applyNumberFormat="1" applyFont="1" applyFill="1" applyBorder="1" applyAlignment="1">
      <alignment horizontal="left" vertical="top"/>
    </xf>
    <xf numFmtId="0" fontId="13" fillId="4" borderId="8" xfId="0" applyFont="1" applyFill="1" applyBorder="1" applyAlignment="1">
      <alignment horizontal="left" vertical="center" wrapText="1"/>
    </xf>
    <xf numFmtId="167" fontId="9" fillId="5" borderId="5" xfId="0" applyNumberFormat="1" applyFont="1" applyFill="1" applyBorder="1" applyAlignment="1">
      <alignment horizontal="left" vertical="top"/>
    </xf>
    <xf numFmtId="167" fontId="9" fillId="5" borderId="6" xfId="0" applyNumberFormat="1" applyFont="1" applyFill="1" applyBorder="1" applyAlignment="1">
      <alignment horizontal="left" vertical="top"/>
    </xf>
    <xf numFmtId="167" fontId="9" fillId="5" borderId="7" xfId="0" applyNumberFormat="1" applyFont="1" applyFill="1" applyBorder="1" applyAlignment="1">
      <alignment horizontal="left" vertical="top"/>
    </xf>
    <xf numFmtId="49" fontId="9" fillId="5" borderId="12" xfId="2" applyNumberFormat="1" applyFont="1" applyFill="1" applyBorder="1" applyAlignment="1" applyProtection="1">
      <alignment horizontal="left" vertical="center" wrapText="1"/>
    </xf>
    <xf numFmtId="49" fontId="9" fillId="5" borderId="4" xfId="2" applyNumberFormat="1" applyFont="1" applyFill="1" applyBorder="1" applyAlignment="1" applyProtection="1">
      <alignment horizontal="left" vertical="center" wrapText="1"/>
    </xf>
    <xf numFmtId="49" fontId="9" fillId="5" borderId="7" xfId="2" applyNumberFormat="1" applyFont="1" applyFill="1" applyBorder="1" applyAlignment="1" applyProtection="1">
      <alignment horizontal="left" vertical="center" wrapText="1"/>
    </xf>
    <xf numFmtId="0" fontId="9" fillId="5" borderId="0" xfId="0" applyFont="1" applyFill="1" applyBorder="1" applyAlignment="1">
      <alignment horizontal="center" vertical="top"/>
    </xf>
    <xf numFmtId="167" fontId="9" fillId="5" borderId="0" xfId="0" applyNumberFormat="1" applyFont="1" applyFill="1" applyBorder="1" applyAlignment="1">
      <alignment horizontal="left" wrapText="1"/>
    </xf>
    <xf numFmtId="0" fontId="9" fillId="4" borderId="5" xfId="0" applyFont="1" applyFill="1" applyBorder="1" applyAlignment="1">
      <alignment horizontal="left" vertical="center"/>
    </xf>
    <xf numFmtId="0" fontId="9" fillId="4" borderId="7" xfId="0" applyFont="1" applyFill="1" applyBorder="1" applyAlignment="1">
      <alignment horizontal="left" vertical="center"/>
    </xf>
    <xf numFmtId="6" fontId="25" fillId="4" borderId="11" xfId="0" applyNumberFormat="1" applyFont="1" applyFill="1" applyBorder="1" applyAlignment="1">
      <alignment horizontal="left" vertical="top" wrapText="1"/>
    </xf>
    <xf numFmtId="6" fontId="25" fillId="4" borderId="14" xfId="0" applyNumberFormat="1" applyFont="1" applyFill="1" applyBorder="1" applyAlignment="1">
      <alignment horizontal="left" vertical="top" wrapText="1"/>
    </xf>
    <xf numFmtId="6" fontId="25" fillId="4" borderId="12" xfId="0" applyNumberFormat="1" applyFont="1" applyFill="1" applyBorder="1" applyAlignment="1">
      <alignment horizontal="left" vertical="top" wrapText="1"/>
    </xf>
    <xf numFmtId="6" fontId="25" fillId="4" borderId="15" xfId="0" applyNumberFormat="1" applyFont="1" applyFill="1" applyBorder="1" applyAlignment="1">
      <alignment horizontal="left" vertical="top" wrapText="1"/>
    </xf>
    <xf numFmtId="0" fontId="14" fillId="5" borderId="5" xfId="0" applyFont="1" applyFill="1" applyBorder="1" applyAlignment="1">
      <alignment horizontal="center" vertical="top" wrapText="1"/>
    </xf>
    <xf numFmtId="0" fontId="14" fillId="5" borderId="7" xfId="0" applyFont="1" applyFill="1" applyBorder="1" applyAlignment="1">
      <alignment horizontal="center" vertical="top" wrapText="1"/>
    </xf>
    <xf numFmtId="0" fontId="9" fillId="5" borderId="0" xfId="0" applyFont="1" applyFill="1" applyBorder="1" applyAlignment="1">
      <alignment horizontal="center" vertical="top" wrapText="1"/>
    </xf>
    <xf numFmtId="0" fontId="9" fillId="5" borderId="10" xfId="0" applyNumberFormat="1" applyFont="1" applyFill="1" applyBorder="1" applyAlignment="1">
      <alignment horizontal="right" vertical="top" wrapText="1"/>
    </xf>
    <xf numFmtId="0" fontId="7" fillId="4" borderId="5" xfId="0" applyFont="1" applyFill="1" applyBorder="1" applyAlignment="1">
      <alignment horizontal="left" wrapText="1"/>
    </xf>
    <xf numFmtId="0" fontId="7" fillId="4" borderId="3" xfId="0" applyFont="1" applyFill="1" applyBorder="1" applyAlignment="1">
      <alignment horizontal="left" wrapText="1"/>
    </xf>
    <xf numFmtId="0" fontId="7" fillId="4" borderId="14" xfId="0" applyFont="1" applyFill="1" applyBorder="1" applyAlignment="1">
      <alignment horizontal="left" wrapText="1"/>
    </xf>
    <xf numFmtId="49" fontId="9" fillId="5" borderId="11" xfId="0" applyNumberFormat="1" applyFont="1" applyFill="1" applyBorder="1" applyAlignment="1">
      <alignment horizontal="left" vertical="top" wrapText="1"/>
    </xf>
    <xf numFmtId="49" fontId="9" fillId="5" borderId="3" xfId="0" applyNumberFormat="1" applyFont="1" applyFill="1" applyBorder="1" applyAlignment="1">
      <alignment horizontal="left" vertical="top" wrapText="1"/>
    </xf>
    <xf numFmtId="49" fontId="9" fillId="5" borderId="14" xfId="0" applyNumberFormat="1" applyFont="1" applyFill="1" applyBorder="1" applyAlignment="1">
      <alignment horizontal="left" vertical="top" wrapText="1"/>
    </xf>
    <xf numFmtId="49" fontId="9" fillId="5" borderId="9" xfId="0" applyNumberFormat="1" applyFont="1" applyFill="1" applyBorder="1" applyAlignment="1">
      <alignment horizontal="left" vertical="top" wrapText="1"/>
    </xf>
    <xf numFmtId="49" fontId="9" fillId="5" borderId="0" xfId="0" applyNumberFormat="1" applyFont="1" applyFill="1" applyBorder="1" applyAlignment="1">
      <alignment horizontal="left" vertical="top" wrapText="1"/>
    </xf>
    <xf numFmtId="49" fontId="9" fillId="5" borderId="10" xfId="0" applyNumberFormat="1" applyFont="1" applyFill="1" applyBorder="1" applyAlignment="1">
      <alignment horizontal="left" vertical="top" wrapText="1"/>
    </xf>
    <xf numFmtId="49" fontId="9" fillId="5" borderId="12" xfId="0" applyNumberFormat="1" applyFont="1" applyFill="1" applyBorder="1" applyAlignment="1">
      <alignment horizontal="left" vertical="top" wrapText="1"/>
    </xf>
    <xf numFmtId="49" fontId="9" fillId="5" borderId="4" xfId="0" applyNumberFormat="1" applyFont="1" applyFill="1" applyBorder="1" applyAlignment="1">
      <alignment horizontal="left" vertical="top" wrapText="1"/>
    </xf>
    <xf numFmtId="49" fontId="9" fillId="5" borderId="15" xfId="0" applyNumberFormat="1" applyFont="1" applyFill="1" applyBorder="1" applyAlignment="1">
      <alignment horizontal="left" vertical="top" wrapText="1"/>
    </xf>
    <xf numFmtId="167" fontId="9" fillId="5" borderId="0" xfId="0" applyNumberFormat="1" applyFont="1" applyFill="1" applyBorder="1" applyAlignment="1">
      <alignment horizontal="left" vertical="top"/>
    </xf>
    <xf numFmtId="167" fontId="9" fillId="5" borderId="10" xfId="0" applyNumberFormat="1" applyFont="1" applyFill="1" applyBorder="1" applyAlignment="1">
      <alignment horizontal="left" vertical="top"/>
    </xf>
    <xf numFmtId="0" fontId="9" fillId="7" borderId="5" xfId="0" applyFont="1" applyFill="1" applyBorder="1" applyAlignment="1">
      <alignment horizontal="center"/>
    </xf>
    <xf numFmtId="0" fontId="9" fillId="7" borderId="6" xfId="0" applyFont="1" applyFill="1" applyBorder="1" applyAlignment="1">
      <alignment horizontal="center"/>
    </xf>
    <xf numFmtId="0" fontId="9" fillId="7" borderId="7" xfId="0" applyFont="1" applyFill="1" applyBorder="1" applyAlignment="1">
      <alignment horizontal="center"/>
    </xf>
    <xf numFmtId="0" fontId="7" fillId="7" borderId="11" xfId="0" applyFont="1" applyFill="1" applyBorder="1" applyAlignment="1">
      <alignment horizontal="center" vertical="top"/>
    </xf>
    <xf numFmtId="0" fontId="7" fillId="7" borderId="3" xfId="0" applyFont="1" applyFill="1" applyBorder="1" applyAlignment="1">
      <alignment horizontal="center" vertical="top"/>
    </xf>
    <xf numFmtId="0" fontId="7" fillId="7" borderId="14" xfId="0" applyFont="1" applyFill="1" applyBorder="1" applyAlignment="1">
      <alignment horizontal="center" vertical="top"/>
    </xf>
    <xf numFmtId="0" fontId="7" fillId="7" borderId="9" xfId="0" applyFont="1" applyFill="1" applyBorder="1" applyAlignment="1">
      <alignment horizontal="center" vertical="top"/>
    </xf>
    <xf numFmtId="0" fontId="7" fillId="7" borderId="0" xfId="0" applyFont="1" applyFill="1" applyBorder="1" applyAlignment="1">
      <alignment horizontal="center" vertical="top"/>
    </xf>
    <xf numFmtId="0" fontId="7" fillId="7" borderId="10" xfId="0" applyFont="1" applyFill="1" applyBorder="1" applyAlignment="1">
      <alignment horizontal="center" vertical="top"/>
    </xf>
    <xf numFmtId="0" fontId="7" fillId="7" borderId="12" xfId="0" applyFont="1" applyFill="1" applyBorder="1" applyAlignment="1">
      <alignment horizontal="center" vertical="top"/>
    </xf>
    <xf numFmtId="0" fontId="7" fillId="7" borderId="4" xfId="0" applyFont="1" applyFill="1" applyBorder="1" applyAlignment="1">
      <alignment horizontal="center" vertical="top"/>
    </xf>
    <xf numFmtId="0" fontId="7" fillId="7" borderId="15" xfId="0" applyFont="1" applyFill="1" applyBorder="1" applyAlignment="1">
      <alignment horizontal="center" vertical="top"/>
    </xf>
    <xf numFmtId="0" fontId="22" fillId="5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4" fillId="5" borderId="0" xfId="0" applyFont="1" applyFill="1" applyAlignment="1">
      <alignment horizontal="right"/>
    </xf>
    <xf numFmtId="0" fontId="24" fillId="5" borderId="0" xfId="0" applyFont="1" applyFill="1" applyBorder="1" applyAlignment="1">
      <alignment horizontal="right"/>
    </xf>
    <xf numFmtId="0" fontId="3" fillId="0" borderId="1" xfId="0" applyFont="1" applyBorder="1" applyAlignment="1" applyProtection="1">
      <alignment vertical="top" wrapText="1" readingOrder="1"/>
      <protection locked="0"/>
    </xf>
    <xf numFmtId="0" fontId="0" fillId="0" borderId="2" xfId="0" applyBorder="1" applyAlignment="1" applyProtection="1">
      <alignment vertical="top" wrapText="1"/>
      <protection locked="0"/>
    </xf>
    <xf numFmtId="0" fontId="2" fillId="0" borderId="0" xfId="0" applyFont="1" applyAlignment="1" applyProtection="1">
      <alignment vertical="top" wrapText="1" readingOrder="1"/>
      <protection locked="0"/>
    </xf>
    <xf numFmtId="0" fontId="0" fillId="0" borderId="0" xfId="0"/>
    <xf numFmtId="0" fontId="3" fillId="0" borderId="0" xfId="0" applyFont="1" applyAlignment="1" applyProtection="1">
      <alignment vertical="top" wrapText="1" readingOrder="1"/>
      <protection locked="0"/>
    </xf>
    <xf numFmtId="0" fontId="4" fillId="2" borderId="1" xfId="0" applyFont="1" applyFill="1" applyBorder="1" applyAlignment="1" applyProtection="1">
      <alignment vertical="top" wrapText="1" readingOrder="1"/>
      <protection locked="0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15"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b val="0"/>
        <i/>
        <color theme="0"/>
      </font>
      <fill>
        <patternFill>
          <bgColor rgb="FFFF0000"/>
        </patternFill>
      </fill>
    </dxf>
    <dxf>
      <font>
        <b val="0"/>
        <i/>
        <color theme="0"/>
      </font>
      <fill>
        <patternFill>
          <bgColor rgb="FFFF0000"/>
        </patternFill>
      </fill>
    </dxf>
    <dxf>
      <font>
        <b val="0"/>
        <i/>
        <color theme="0"/>
      </font>
      <fill>
        <patternFill>
          <bgColor rgb="FFFF0000"/>
        </patternFill>
      </fill>
    </dxf>
    <dxf>
      <font>
        <b val="0"/>
        <i/>
        <color theme="0"/>
      </font>
      <fill>
        <patternFill>
          <bgColor rgb="FFFF0000"/>
        </patternFill>
      </fill>
    </dxf>
    <dxf>
      <font>
        <b val="0"/>
        <i/>
        <color theme="0"/>
      </font>
      <fill>
        <patternFill>
          <bgColor rgb="FFFF0000"/>
        </patternFill>
      </fill>
    </dxf>
    <dxf>
      <font>
        <b val="0"/>
        <i/>
        <color theme="0"/>
      </font>
      <fill>
        <patternFill>
          <bgColor rgb="FFFF0000"/>
        </patternFill>
      </fill>
    </dxf>
    <dxf>
      <font>
        <b val="0"/>
        <i/>
        <color theme="0"/>
      </font>
      <fill>
        <patternFill>
          <bgColor rgb="FFFF0000"/>
        </patternFill>
      </fill>
    </dxf>
    <dxf>
      <font>
        <color theme="0"/>
      </font>
      <fill>
        <patternFill patternType="solid">
          <bgColor theme="0"/>
        </patternFill>
      </fill>
    </dxf>
    <dxf>
      <font>
        <color theme="0"/>
      </font>
      <fill>
        <patternFill patternType="solid">
          <bgColor theme="0"/>
        </patternFill>
      </fill>
    </dxf>
    <dxf>
      <fill>
        <patternFill>
          <bgColor rgb="FFFF0000"/>
        </patternFill>
      </fill>
    </dxf>
    <dxf>
      <font>
        <b val="0"/>
        <i/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FFCC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541</xdr:colOff>
      <xdr:row>0</xdr:row>
      <xdr:rowOff>0</xdr:rowOff>
    </xdr:from>
    <xdr:to>
      <xdr:col>17</xdr:col>
      <xdr:colOff>321951</xdr:colOff>
      <xdr:row>3</xdr:row>
      <xdr:rowOff>119065</xdr:rowOff>
    </xdr:to>
    <xdr:sp macro="" textlink="">
      <xdr:nvSpPr>
        <xdr:cNvPr id="2" name="Title 4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SpPr>
          <a:spLocks noGrp="1"/>
        </xdr:cNvSpPr>
      </xdr:nvSpPr>
      <xdr:spPr>
        <a:xfrm>
          <a:off x="541" y="0"/>
          <a:ext cx="10684610" cy="671515"/>
        </a:xfrm>
        <a:prstGeom prst="rect">
          <a:avLst/>
        </a:prstGeom>
      </xdr:spPr>
      <xdr:txBody>
        <a:bodyPr vert="horz" wrap="square" lIns="91440" tIns="45720" rIns="91440" bIns="45720" rtlCol="0" anchor="ctr">
          <a:noAutofit/>
        </a:bodyPr>
        <a:lstStyle>
          <a:lvl1pPr algn="l" defTabSz="914400" rtl="0" eaLnBrk="1" latinLnBrk="0" hangingPunct="1">
            <a:lnSpc>
              <a:spcPct val="90000"/>
            </a:lnSpc>
            <a:spcBef>
              <a:spcPct val="0"/>
            </a:spcBef>
            <a:buNone/>
            <a:defRPr sz="3600" b="1" i="0" kern="1200" baseline="0">
              <a:solidFill>
                <a:srgbClr val="004C97"/>
              </a:solidFill>
              <a:latin typeface="Calibri" panose="020F0502020204030204" pitchFamily="34" charset="0"/>
            </a:defRPr>
          </a:lvl1pPr>
        </a:lstStyle>
        <a:p>
          <a:r>
            <a:rPr lang="en-US"/>
            <a:t>Understanding the Package Breakout</a:t>
          </a:r>
        </a:p>
      </xdr:txBody>
    </xdr:sp>
    <xdr:clientData/>
  </xdr:twoCellAnchor>
  <xdr:twoCellAnchor>
    <xdr:from>
      <xdr:col>0</xdr:col>
      <xdr:colOff>0</xdr:colOff>
      <xdr:row>3</xdr:row>
      <xdr:rowOff>78977</xdr:rowOff>
    </xdr:from>
    <xdr:to>
      <xdr:col>17</xdr:col>
      <xdr:colOff>321409</xdr:colOff>
      <xdr:row>5</xdr:row>
      <xdr:rowOff>64307</xdr:rowOff>
    </xdr:to>
    <xdr:sp macro="" textlink="">
      <xdr:nvSpPr>
        <xdr:cNvPr id="3" name="Text Placeholder 5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SpPr>
          <a:spLocks noGrp="1"/>
        </xdr:cNvSpPr>
      </xdr:nvSpPr>
      <xdr:spPr>
        <a:xfrm>
          <a:off x="0" y="631427"/>
          <a:ext cx="10684609" cy="353630"/>
        </a:xfrm>
        <a:prstGeom prst="rect">
          <a:avLst/>
        </a:prstGeom>
      </xdr:spPr>
      <xdr:txBody>
        <a:bodyPr vert="horz" wrap="square" lIns="91440" tIns="45720" rIns="91440" bIns="45720" rtlCol="0">
          <a:noAutofit/>
        </a:bodyPr>
        <a:lstStyle>
          <a:lvl1pPr marL="0" indent="0" algn="l" defTabSz="914400" rtl="0" eaLnBrk="1" latinLnBrk="0" hangingPunct="1">
            <a:lnSpc>
              <a:spcPct val="90000"/>
            </a:lnSpc>
            <a:spcBef>
              <a:spcPct val="0"/>
            </a:spcBef>
            <a:buFont typeface="Arial"/>
            <a:buNone/>
            <a:defRPr lang="en-US" sz="2000" b="0" i="0" kern="1200" baseline="0" dirty="0">
              <a:solidFill>
                <a:srgbClr val="4F5761"/>
              </a:solidFill>
              <a:latin typeface="Calibri" panose="020F0502020204030204" pitchFamily="34" charset="0"/>
            </a:defRPr>
          </a:lvl1pPr>
          <a:lvl2pPr marL="685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/>
            <a:buChar char="•"/>
            <a:defRPr sz="2000" kern="1200">
              <a:solidFill>
                <a:srgbClr val="4F5761"/>
              </a:solidFill>
              <a:latin typeface="Calibri"/>
            </a:defRPr>
          </a:lvl2pPr>
          <a:lvl3pPr marL="1143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/>
            <a:buChar char="•"/>
            <a:defRPr sz="1800" kern="1200">
              <a:solidFill>
                <a:srgbClr val="4F5761"/>
              </a:solidFill>
              <a:latin typeface="Calibri"/>
            </a:defRPr>
          </a:lvl3pPr>
          <a:lvl4pPr marL="1600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/>
            <a:buChar char="•"/>
            <a:defRPr sz="1600" kern="1200">
              <a:solidFill>
                <a:srgbClr val="4F5761"/>
              </a:solidFill>
              <a:latin typeface="Calibri"/>
            </a:defRPr>
          </a:lvl4pPr>
          <a:lvl5pPr marL="20574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/>
            <a:buChar char="•"/>
            <a:defRPr sz="1600" kern="1200">
              <a:solidFill>
                <a:srgbClr val="4F5761"/>
              </a:solidFill>
              <a:latin typeface="Calibri"/>
            </a:defRPr>
          </a:lvl5pPr>
          <a:lvl6pPr marL="25146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/>
            <a:buChar char="•"/>
            <a:defRPr sz="1800" kern="1200">
              <a:solidFill>
                <a:srgbClr val="4F5761"/>
              </a:solidFill>
              <a:latin typeface="Calibri"/>
            </a:defRPr>
          </a:lvl6pPr>
          <a:lvl7pPr marL="29718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/>
            <a:buChar char="•"/>
            <a:defRPr sz="1800" kern="1200">
              <a:solidFill>
                <a:srgbClr val="4F5761"/>
              </a:solidFill>
              <a:latin typeface="Calibri"/>
            </a:defRPr>
          </a:lvl7pPr>
          <a:lvl8pPr marL="34290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/>
            <a:buChar char="•"/>
            <a:defRPr sz="1800" kern="1200">
              <a:solidFill>
                <a:srgbClr val="4F5761"/>
              </a:solidFill>
              <a:latin typeface="Calibri"/>
            </a:defRPr>
          </a:lvl8pPr>
          <a:lvl9pPr marL="3886200" indent="-228600" algn="l" defTabSz="914400" rtl="0" eaLnBrk="1" latinLnBrk="0" hangingPunct="1">
            <a:lnSpc>
              <a:spcPct val="90000"/>
            </a:lnSpc>
            <a:spcBef>
              <a:spcPts val="500"/>
            </a:spcBef>
            <a:buFont typeface="Arial"/>
            <a:buChar char="•"/>
            <a:defRPr sz="1800" kern="1200">
              <a:solidFill>
                <a:srgbClr val="4F5761"/>
              </a:solidFill>
              <a:latin typeface="Calibri"/>
            </a:defRPr>
          </a:lvl9pPr>
        </a:lstStyle>
        <a:p>
          <a:r>
            <a:rPr lang="en-US" i="1"/>
            <a:t>Each type of investment has different returns for the campus</a:t>
          </a:r>
        </a:p>
      </xdr:txBody>
    </xdr:sp>
    <xdr:clientData/>
  </xdr:twoCellAnchor>
  <xdr:oneCellAnchor>
    <xdr:from>
      <xdr:col>1</xdr:col>
      <xdr:colOff>454616</xdr:colOff>
      <xdr:row>5</xdr:row>
      <xdr:rowOff>147007</xdr:rowOff>
    </xdr:from>
    <xdr:ext cx="9540765" cy="4775101"/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739" r="2790" b="1545"/>
        <a:stretch/>
      </xdr:blipFill>
      <xdr:spPr>
        <a:xfrm>
          <a:off x="1064216" y="1067757"/>
          <a:ext cx="9540765" cy="4775101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U:\BUD2\Capital\NU%20Fin%20Project%20ID%20Requests\NU%20Fin%20Project%20ID%20Requests_FY16\MED_303EWacker_Renovation_10.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ject ID Request"/>
      <sheetName val="FM Expense Outflow"/>
      <sheetName val="Hide"/>
      <sheetName val="1 Set-up Annual Capital Plan"/>
      <sheetName val="2 Set-up Off Cycle NEW Project"/>
      <sheetName val="3 Budget Change Existing Proj"/>
      <sheetName val="4 Project Closing"/>
    </sheetNames>
    <sheetDataSet>
      <sheetData sheetId="0" refreshError="1"/>
      <sheetData sheetId="1" refreshError="1"/>
      <sheetData sheetId="2">
        <row r="6">
          <cell r="D6" t="str">
            <v>Drop down</v>
          </cell>
        </row>
        <row r="7">
          <cell r="D7" t="str">
            <v>Evanston</v>
          </cell>
        </row>
        <row r="8">
          <cell r="D8" t="str">
            <v>Chicago</v>
          </cell>
        </row>
        <row r="19">
          <cell r="D19" t="str">
            <v>Drop down</v>
          </cell>
        </row>
        <row r="20">
          <cell r="D20" t="str">
            <v>a. Annual Capital Plan - if so, which fiscal year?</v>
          </cell>
        </row>
        <row r="21">
          <cell r="D21" t="str">
            <v>b. Approved off-cycle request - if so, which fiscal year?</v>
          </cell>
        </row>
        <row r="25">
          <cell r="D25" t="str">
            <v>Drop down</v>
          </cell>
        </row>
        <row r="26">
          <cell r="D26" t="str">
            <v>FY 2006</v>
          </cell>
        </row>
        <row r="27">
          <cell r="D27" t="str">
            <v>FY 2007</v>
          </cell>
        </row>
        <row r="28">
          <cell r="D28" t="str">
            <v>FY 2008</v>
          </cell>
        </row>
        <row r="29">
          <cell r="D29" t="str">
            <v>FY 2009</v>
          </cell>
        </row>
        <row r="30">
          <cell r="D30" t="str">
            <v>FY 2010</v>
          </cell>
        </row>
        <row r="31">
          <cell r="D31" t="str">
            <v>FY 2011</v>
          </cell>
        </row>
        <row r="32">
          <cell r="D32" t="str">
            <v>FY 2012</v>
          </cell>
        </row>
        <row r="33">
          <cell r="D33" t="str">
            <v>FY 2013</v>
          </cell>
        </row>
        <row r="34">
          <cell r="D34" t="str">
            <v>FY 2014</v>
          </cell>
        </row>
        <row r="35">
          <cell r="D35" t="str">
            <v>FY 2015</v>
          </cell>
        </row>
        <row r="36">
          <cell r="D36" t="str">
            <v>FY 2016</v>
          </cell>
        </row>
        <row r="37">
          <cell r="D37" t="str">
            <v>FY 2017</v>
          </cell>
        </row>
        <row r="38">
          <cell r="D38" t="str">
            <v>FY 2018</v>
          </cell>
        </row>
        <row r="39">
          <cell r="D39" t="str">
            <v>FY 2019</v>
          </cell>
        </row>
        <row r="40">
          <cell r="D40" t="str">
            <v>FY 2020</v>
          </cell>
        </row>
        <row r="43">
          <cell r="D43" t="str">
            <v>validdeptids</v>
          </cell>
        </row>
        <row r="44">
          <cell r="D44" t="str">
            <v>Drop down</v>
          </cell>
        </row>
        <row r="45">
          <cell r="D45" t="str">
            <v>1010000    Legal Department</v>
          </cell>
        </row>
        <row r="46">
          <cell r="D46" t="str">
            <v>1060000    Enterprise System Exec Council</v>
          </cell>
        </row>
        <row r="47">
          <cell r="D47" t="str">
            <v>1365000    General Revenue &amp; Expense</v>
          </cell>
        </row>
        <row r="48">
          <cell r="D48" t="str">
            <v>1366030    General Rev &amp; Exp-FM</v>
          </cell>
        </row>
        <row r="49">
          <cell r="D49" t="str">
            <v>1371000    Chillers</v>
          </cell>
        </row>
        <row r="50">
          <cell r="D50" t="str">
            <v>1400000    S R V P  Business/Finance</v>
          </cell>
        </row>
        <row r="51">
          <cell r="D51" t="str">
            <v>1421500    NU Mgnt - Miscellaneous</v>
          </cell>
        </row>
        <row r="52">
          <cell r="D52" t="str">
            <v>1422500    Acctng Srvc Management- Misc</v>
          </cell>
        </row>
        <row r="53">
          <cell r="D53" t="str">
            <v>1461000    University Police - Admin</v>
          </cell>
        </row>
        <row r="54">
          <cell r="D54" t="str">
            <v>1500000    University Services - Director</v>
          </cell>
        </row>
        <row r="55">
          <cell r="D55" t="str">
            <v>1640200    Operations Support</v>
          </cell>
        </row>
        <row r="56">
          <cell r="D56" t="str">
            <v>1710000    Directors - Central Comput</v>
          </cell>
        </row>
        <row r="57">
          <cell r="D57" t="str">
            <v>1711000    Internet Development</v>
          </cell>
        </row>
        <row r="58">
          <cell r="D58" t="str">
            <v>1720000    Academic Technologies</v>
          </cell>
        </row>
        <row r="59">
          <cell r="D59" t="str">
            <v>1722000    Technology Support Services</v>
          </cell>
        </row>
        <row r="60">
          <cell r="D60" t="str">
            <v>1731000    Core Telecom Services</v>
          </cell>
        </row>
        <row r="61">
          <cell r="D61" t="str">
            <v>1731300    Two Way Radios</v>
          </cell>
        </row>
        <row r="62">
          <cell r="D62" t="str">
            <v>1800100    Facilities Management</v>
          </cell>
        </row>
        <row r="63">
          <cell r="D63" t="str">
            <v>1801000    Operations Administration</v>
          </cell>
        </row>
        <row r="64">
          <cell r="D64" t="str">
            <v>1820000    Fm Planning Office</v>
          </cell>
        </row>
        <row r="65">
          <cell r="D65" t="str">
            <v>1830000    Design &amp; Construction Projects</v>
          </cell>
        </row>
        <row r="66">
          <cell r="D66" t="str">
            <v>2000100    General Administration</v>
          </cell>
        </row>
        <row r="67">
          <cell r="D67" t="str">
            <v>2105000    Student Affairs Bus &amp; Finance</v>
          </cell>
        </row>
        <row r="68">
          <cell r="D68" t="str">
            <v>2200000    Uhfs Business &amp; Finance</v>
          </cell>
        </row>
        <row r="69">
          <cell r="D69" t="str">
            <v>2400100    Allen Center - Admin</v>
          </cell>
        </row>
        <row r="70">
          <cell r="D70" t="str">
            <v>2400300    Allen Center-Food</v>
          </cell>
        </row>
        <row r="71">
          <cell r="D71" t="str">
            <v>3200000    General Administration</v>
          </cell>
        </row>
        <row r="72">
          <cell r="D72" t="str">
            <v>4002300    College Facilities Projects</v>
          </cell>
        </row>
        <row r="73">
          <cell r="D73" t="str">
            <v>4002320    Central Facilities Projects</v>
          </cell>
        </row>
        <row r="74">
          <cell r="D74" t="str">
            <v>4201000    Dean's Office</v>
          </cell>
        </row>
        <row r="75">
          <cell r="D75" t="str">
            <v>4500100    Facilities Improvement Account</v>
          </cell>
        </row>
        <row r="76">
          <cell r="D76" t="str">
            <v>4600000    General Soc Admin</v>
          </cell>
        </row>
        <row r="77">
          <cell r="D77" t="str">
            <v>4610100    CHSP</v>
          </cell>
        </row>
        <row r="78">
          <cell r="D78" t="str">
            <v>4700000    MCC Operations</v>
          </cell>
        </row>
        <row r="79">
          <cell r="D79" t="str">
            <v>5011004    NUMS Debt Service</v>
          </cell>
        </row>
        <row r="80">
          <cell r="D80" t="str">
            <v>5011700    FSM Facilities Mgnt</v>
          </cell>
        </row>
        <row r="81">
          <cell r="D81" t="str">
            <v>5011710    Ward 303/311 E Chicago NUMS</v>
          </cell>
        </row>
        <row r="82">
          <cell r="D82" t="str">
            <v>5502000    Facilities Operation</v>
          </cell>
        </row>
        <row r="83">
          <cell r="D83" t="str">
            <v>5600200    Leverone Hall</v>
          </cell>
        </row>
        <row r="84">
          <cell r="D84" t="str">
            <v>5600320    Wieboldt Hall</v>
          </cell>
        </row>
        <row r="85">
          <cell r="D85" t="str">
            <v>5600500    Ksm Allen Center</v>
          </cell>
        </row>
        <row r="86">
          <cell r="D86" t="str">
            <v>5600600    Coral Gables</v>
          </cell>
        </row>
        <row r="87">
          <cell r="D87" t="str">
            <v>5849500    Facilites</v>
          </cell>
        </row>
        <row r="88">
          <cell r="D88" t="str">
            <v>5890800    CPS Facilities</v>
          </cell>
        </row>
        <row r="89">
          <cell r="D89" t="str">
            <v>9999998    Prior Year Deficits</v>
          </cell>
        </row>
        <row r="93">
          <cell r="D93" t="str">
            <v>Drop down</v>
          </cell>
        </row>
        <row r="94">
          <cell r="D94" t="str">
            <v>class 950</v>
          </cell>
        </row>
        <row r="100">
          <cell r="D100" t="str">
            <v>Drop down</v>
          </cell>
        </row>
        <row r="101">
          <cell r="D101" t="str">
            <v>RENVOTN</v>
          </cell>
        </row>
        <row r="102">
          <cell r="D102" t="str">
            <v>NEW BLDG</v>
          </cell>
        </row>
        <row r="103">
          <cell r="D103" t="str">
            <v>UTIL CONS</v>
          </cell>
        </row>
        <row r="104">
          <cell r="D104" t="str">
            <v>HLTH&amp;SFTY</v>
          </cell>
        </row>
        <row r="105">
          <cell r="D105" t="str">
            <v>SITE-INFRA</v>
          </cell>
        </row>
        <row r="106">
          <cell r="D106" t="str">
            <v>RELOCATN</v>
          </cell>
        </row>
        <row r="107">
          <cell r="D107" t="str">
            <v>EQUIPMT</v>
          </cell>
        </row>
        <row r="108">
          <cell r="D108" t="str">
            <v>PLNG STDY</v>
          </cell>
        </row>
        <row r="109">
          <cell r="D109" t="str">
            <v>ADMIN SYS</v>
          </cell>
        </row>
        <row r="110">
          <cell r="D110" t="str">
            <v>OTHER</v>
          </cell>
        </row>
        <row r="111">
          <cell r="D111" t="str">
            <v>REMOD</v>
          </cell>
        </row>
        <row r="112">
          <cell r="D112" t="str">
            <v>RR</v>
          </cell>
        </row>
        <row r="116">
          <cell r="D116" t="str">
            <v>Drop down</v>
          </cell>
        </row>
        <row r="117">
          <cell r="D117" t="str">
            <v>ADM    Renew &amp; Replace-General Admin</v>
          </cell>
        </row>
        <row r="118">
          <cell r="D118" t="str">
            <v>B&amp;G    Renew &amp; Replace-Buildings &amp; Grounds</v>
          </cell>
        </row>
        <row r="119">
          <cell r="D119" t="str">
            <v>BDS    Bonds-Retirement &amp; Indebtedness</v>
          </cell>
        </row>
        <row r="120">
          <cell r="D120" t="str">
            <v>CPL    Capitalized Leases - OMM</v>
          </cell>
        </row>
        <row r="121">
          <cell r="D121" t="str">
            <v>DCC    Renew &amp; Replace-D&amp;C Chicago</v>
          </cell>
        </row>
        <row r="122">
          <cell r="D122" t="str">
            <v>DCE    Renew &amp; Replace-D&amp;C Evanston</v>
          </cell>
        </row>
        <row r="123">
          <cell r="D123" t="str">
            <v>DS      Bonds-Retirement &amp; Indebtedness</v>
          </cell>
        </row>
        <row r="124">
          <cell r="D124" t="str">
            <v>DTL    Renew &amp; Replace-Departmental</v>
          </cell>
        </row>
        <row r="125">
          <cell r="D125" t="str">
            <v>IFL      Interfund Loans</v>
          </cell>
        </row>
        <row r="126">
          <cell r="D126" t="str">
            <v>P-C    Plant-Chicago</v>
          </cell>
        </row>
        <row r="127">
          <cell r="D127" t="str">
            <v>P-E    Plant-Evanston</v>
          </cell>
        </row>
        <row r="128">
          <cell r="D128" t="str">
            <v>P-O    Plant-Off Campus</v>
          </cell>
        </row>
        <row r="129">
          <cell r="D129" t="str">
            <v>PHP    Renew &amp; Replace-Physical Plant</v>
          </cell>
        </row>
        <row r="130">
          <cell r="D130" t="str">
            <v>RRQ    Renew &amp; Replace-Qatar</v>
          </cell>
        </row>
        <row r="131">
          <cell r="D131" t="str">
            <v>UNC    Unexpended New Construction-Chicago</v>
          </cell>
        </row>
        <row r="132">
          <cell r="D132" t="str">
            <v>UNE    Unexpended New Construction-Evanston</v>
          </cell>
        </row>
        <row r="133">
          <cell r="D133" t="str">
            <v>UNO    Unexpended New Construction-Off Campus</v>
          </cell>
        </row>
        <row r="134">
          <cell r="D134" t="str">
            <v>UNQ    Unexpended New Construction-Qatar</v>
          </cell>
        </row>
        <row r="135">
          <cell r="D135" t="str">
            <v>URC    Unexpended Large Scale Renovations-Chicago</v>
          </cell>
        </row>
        <row r="136">
          <cell r="D136" t="str">
            <v>URE    Unexpended Large Scale Renovations-Evanston</v>
          </cell>
        </row>
        <row r="137">
          <cell r="D137" t="str">
            <v>URO    Unexpended Large Scale Renovations-Off Campus</v>
          </cell>
        </row>
        <row r="138">
          <cell r="D138" t="str">
            <v>URQ    Unexpended Large Scale Renovations-Qatar</v>
          </cell>
        </row>
        <row r="145">
          <cell r="D145" t="str">
            <v>Enter Valid SIMS CODE</v>
          </cell>
        </row>
        <row r="146">
          <cell r="D146" t="str">
            <v>Drop down</v>
          </cell>
        </row>
        <row r="147">
          <cell r="D147" t="str">
            <v>Ath -  Burton Center -  1808</v>
          </cell>
        </row>
        <row r="148">
          <cell r="D148" t="str">
            <v>Ath -  Coon/Nicolet/Trienen -  1809</v>
          </cell>
        </row>
        <row r="149">
          <cell r="D149" t="str">
            <v>Ath -  McGaw Hall -  1811</v>
          </cell>
        </row>
        <row r="150">
          <cell r="D150" t="str">
            <v>Ath -  Ryan Field -  1810</v>
          </cell>
        </row>
        <row r="151">
          <cell r="D151" t="str">
            <v>Cent -  1201 Davis -  8864</v>
          </cell>
        </row>
        <row r="152">
          <cell r="D152" t="str">
            <v>Cent -  1616 Sheridan, 1-G -  8817</v>
          </cell>
        </row>
        <row r="153">
          <cell r="D153" t="str">
            <v>Cent -  1620 Judson -  8814</v>
          </cell>
        </row>
        <row r="154">
          <cell r="D154" t="str">
            <v>Cent -  1800 Sheridan -  8767</v>
          </cell>
        </row>
        <row r="155">
          <cell r="D155" t="str">
            <v>Cent -  1800 Sherman -  8854</v>
          </cell>
        </row>
        <row r="156">
          <cell r="D156" t="str">
            <v>Cent -  1801 Hinman -  8838</v>
          </cell>
        </row>
        <row r="157">
          <cell r="D157" t="str">
            <v>Cent -  1801 Maple -  8920</v>
          </cell>
        </row>
        <row r="158">
          <cell r="D158" t="str">
            <v>Cent -  1808 Chicago -  8744</v>
          </cell>
        </row>
        <row r="159">
          <cell r="D159" t="str">
            <v>Cent -  1809 Chicago -  8745</v>
          </cell>
        </row>
        <row r="160">
          <cell r="D160" t="str">
            <v>Cent -  1810 Hinman -  8756</v>
          </cell>
        </row>
        <row r="161">
          <cell r="D161" t="str">
            <v>Cent -  1810-12 Chicago -  8746</v>
          </cell>
        </row>
        <row r="162">
          <cell r="D162" t="str">
            <v>Cent -  1812 Hinman -  8757</v>
          </cell>
        </row>
        <row r="163">
          <cell r="D163" t="str">
            <v>Cent -  1813 Hinman -  8839</v>
          </cell>
        </row>
        <row r="164">
          <cell r="D164" t="str">
            <v>Cent -  1815 Chicago -  8747</v>
          </cell>
        </row>
        <row r="165">
          <cell r="D165" t="str">
            <v>Cent -  1818 Hinman -  8758</v>
          </cell>
        </row>
        <row r="166">
          <cell r="D166" t="str">
            <v>Cent -  1819 Hinman -  8840</v>
          </cell>
        </row>
        <row r="167">
          <cell r="D167" t="str">
            <v>Cent -  1900 Orrington/701 Emerson -  8819</v>
          </cell>
        </row>
        <row r="168">
          <cell r="D168" t="str">
            <v>Cent -  1902 Sheridan -  8768</v>
          </cell>
        </row>
        <row r="169">
          <cell r="D169" t="str">
            <v>Cent -  1908 Sheridan -  8822</v>
          </cell>
        </row>
        <row r="170">
          <cell r="D170" t="str">
            <v>Cent -  1914 Sheridan -  8769</v>
          </cell>
        </row>
        <row r="171">
          <cell r="D171" t="str">
            <v>Cent -  1918 Sheridan -  8770</v>
          </cell>
        </row>
        <row r="172">
          <cell r="D172" t="str">
            <v>Cent -  1922 Sheridan -  8771</v>
          </cell>
        </row>
        <row r="173">
          <cell r="D173" t="str">
            <v>Cent -  1936 Sheridan -  8772</v>
          </cell>
        </row>
        <row r="174">
          <cell r="D174" t="str">
            <v>Cent -  1940 Sheridan -  8773</v>
          </cell>
        </row>
        <row r="175">
          <cell r="D175" t="str">
            <v>Cent -  1941 Orrington -  8815</v>
          </cell>
        </row>
        <row r="176">
          <cell r="D176" t="str">
            <v>Cent -  1945 Orrington -  8861</v>
          </cell>
        </row>
        <row r="177">
          <cell r="D177" t="str">
            <v>Cent -  1948 Ridge -  8823</v>
          </cell>
        </row>
        <row r="178">
          <cell r="D178" t="str">
            <v>Cent -  2000 Sheridan -  8774</v>
          </cell>
        </row>
        <row r="179">
          <cell r="D179" t="str">
            <v>Cent -  2006 Sheridan -  8775</v>
          </cell>
        </row>
        <row r="180">
          <cell r="D180" t="str">
            <v>Cent -  2010 Sheridan -  8776</v>
          </cell>
        </row>
        <row r="181">
          <cell r="D181" t="str">
            <v>Cent -  2016 Sheridan -  8777</v>
          </cell>
        </row>
        <row r="182">
          <cell r="D182" t="str">
            <v>Cent -  2020 Ridge -  8844</v>
          </cell>
        </row>
        <row r="183">
          <cell r="D183" t="str">
            <v>Cent -  2040 Sheridan -  8778</v>
          </cell>
        </row>
        <row r="184">
          <cell r="D184" t="str">
            <v>Cent -  2046 Sheridan -  8779</v>
          </cell>
        </row>
        <row r="185">
          <cell r="D185" t="str">
            <v>Cent -  2122 Sheridan (Seabury) -  8865</v>
          </cell>
        </row>
        <row r="186">
          <cell r="D186" t="str">
            <v>Cent -  2127 Orrington -  8878</v>
          </cell>
        </row>
        <row r="187">
          <cell r="D187" t="str">
            <v>Cent -  2131 Orrington -  8871</v>
          </cell>
        </row>
        <row r="188">
          <cell r="D188" t="str">
            <v>Cent -  2135 Orrington -  8870</v>
          </cell>
        </row>
        <row r="189">
          <cell r="D189" t="str">
            <v>Cent -  2145 Orrington -  8869</v>
          </cell>
        </row>
        <row r="190">
          <cell r="D190" t="str">
            <v>Cent -  2870 Sheridan Pl. -  8766</v>
          </cell>
        </row>
        <row r="191">
          <cell r="D191" t="str">
            <v>Cent -  405 Church/1704 Judson -  8740</v>
          </cell>
        </row>
        <row r="192">
          <cell r="D192" t="str">
            <v>Cent -  515 Clark -  8748</v>
          </cell>
        </row>
        <row r="193">
          <cell r="D193" t="str">
            <v>Cent -  555 Clark -  8832</v>
          </cell>
        </row>
        <row r="194">
          <cell r="D194" t="str">
            <v>Cent -  605-615 Garrett -  8872</v>
          </cell>
        </row>
        <row r="195">
          <cell r="D195" t="str">
            <v>Cent -  616 Noyes -  8809</v>
          </cell>
        </row>
        <row r="196">
          <cell r="D196" t="str">
            <v>Cent -  617 Dartmouth -  8806</v>
          </cell>
        </row>
        <row r="197">
          <cell r="D197" t="str">
            <v>Cent -  617 Haven -  8754</v>
          </cell>
        </row>
        <row r="198">
          <cell r="D198" t="str">
            <v>Cent -  617 Library -  8760</v>
          </cell>
        </row>
        <row r="199">
          <cell r="D199" t="str">
            <v>Cent -  617 Noyes -  8763</v>
          </cell>
        </row>
        <row r="200">
          <cell r="D200" t="str">
            <v>Cent -  618 Colfax -  8804</v>
          </cell>
        </row>
        <row r="201">
          <cell r="D201" t="str">
            <v>Cent -  618 Garrett -  8788</v>
          </cell>
        </row>
        <row r="202">
          <cell r="D202" t="str">
            <v>Cent -  619 Clark -  8704</v>
          </cell>
        </row>
        <row r="203">
          <cell r="D203" t="str">
            <v>Cent -  619 Emerson -  8753</v>
          </cell>
        </row>
        <row r="204">
          <cell r="D204" t="str">
            <v>Cent -  619 Library -  8808</v>
          </cell>
        </row>
        <row r="205">
          <cell r="D205" t="str">
            <v>Cent -  620 Library -  8761</v>
          </cell>
        </row>
        <row r="206">
          <cell r="D206" t="str">
            <v>Cent -  621-623 Garrett -  8873</v>
          </cell>
        </row>
        <row r="207">
          <cell r="D207" t="str">
            <v>Cent -  624 Clark -  8803</v>
          </cell>
        </row>
        <row r="208">
          <cell r="D208" t="str">
            <v>Cent -  624 Colfax -  8805</v>
          </cell>
        </row>
        <row r="209">
          <cell r="D209" t="str">
            <v>Cent -  624 Noyes -  8810</v>
          </cell>
        </row>
        <row r="210">
          <cell r="D210" t="str">
            <v>Cent -  625 Colfax -  8749</v>
          </cell>
        </row>
        <row r="211">
          <cell r="D211" t="str">
            <v>Cent -  625 Garrett -  8874</v>
          </cell>
        </row>
        <row r="212">
          <cell r="D212" t="str">
            <v>Cent -  625 Haven -  8755</v>
          </cell>
        </row>
        <row r="213">
          <cell r="D213" t="str">
            <v>Cent -  625 Noyes -  8764</v>
          </cell>
        </row>
        <row r="214">
          <cell r="D214" t="str">
            <v>Cent -  626 Library -  8762</v>
          </cell>
        </row>
        <row r="215">
          <cell r="D215" t="str">
            <v>Cent -  627 Dartmouth -  8751</v>
          </cell>
        </row>
        <row r="216">
          <cell r="D216" t="str">
            <v>Cent -  628 Colfax -  8802</v>
          </cell>
        </row>
        <row r="217">
          <cell r="D217" t="str">
            <v>Cent -  629 Colfax -  8750</v>
          </cell>
        </row>
        <row r="218">
          <cell r="D218" t="str">
            <v>Cent -  629 Garrett -  8875</v>
          </cell>
        </row>
        <row r="219">
          <cell r="D219" t="str">
            <v>Cent -  629 Haven -  8824</v>
          </cell>
        </row>
        <row r="220">
          <cell r="D220" t="str">
            <v>Cent -  629 Noyes -  8765</v>
          </cell>
        </row>
        <row r="221">
          <cell r="D221" t="str">
            <v>Cent -  630 Dartmouth Pl. -  8752</v>
          </cell>
        </row>
        <row r="222">
          <cell r="D222" t="str">
            <v>Cent -  630 Lincoln -  8849</v>
          </cell>
        </row>
        <row r="223">
          <cell r="D223" t="str">
            <v>Cent -  638 Haven -  8866</v>
          </cell>
        </row>
        <row r="224">
          <cell r="D224" t="str">
            <v>Cent -  639 Central/2601 Orrington -  8743</v>
          </cell>
        </row>
        <row r="225">
          <cell r="D225" t="str">
            <v>Cent -  640 Colfax (Roycemore House) -  8880</v>
          </cell>
        </row>
        <row r="226">
          <cell r="D226" t="str">
            <v>Cent -  640 Haven -  8867</v>
          </cell>
        </row>
        <row r="227">
          <cell r="D227" t="str">
            <v>Cent -  640 Lincoln (Roycemore) -  8879</v>
          </cell>
        </row>
        <row r="228">
          <cell r="D228" t="str">
            <v>Cent -  644 Haven -  8868</v>
          </cell>
        </row>
        <row r="229">
          <cell r="D229" t="str">
            <v>Cent -  906-22 Univ. Pl. -  8780</v>
          </cell>
        </row>
        <row r="230">
          <cell r="D230" t="str">
            <v>Cent -  Abbott -  8602</v>
          </cell>
        </row>
        <row r="231">
          <cell r="D231" t="str">
            <v>Cent -  Annenberg -  8789</v>
          </cell>
        </row>
        <row r="232">
          <cell r="D232" t="str">
            <v>Cent -  Annie May Swift -  8731</v>
          </cell>
        </row>
        <row r="233">
          <cell r="D233" t="str">
            <v>Cent -  Block Art Gallery -  8831</v>
          </cell>
        </row>
        <row r="234">
          <cell r="D234" t="str">
            <v>Cent -  C.U.P. -  8782</v>
          </cell>
        </row>
        <row r="235">
          <cell r="D235" t="str">
            <v>Cent -  C/D Bldg. -  8707</v>
          </cell>
        </row>
        <row r="236">
          <cell r="D236" t="str">
            <v>Cent -  Catalysis Lab -  8845</v>
          </cell>
        </row>
        <row r="237">
          <cell r="D237" t="str">
            <v>Cent -  Cook Hall -  8786</v>
          </cell>
        </row>
        <row r="238">
          <cell r="D238" t="str">
            <v>Cent -  Cresap Lab. -  8708</v>
          </cell>
        </row>
        <row r="239">
          <cell r="D239" t="str">
            <v>Cent -  Crown Center -  8727</v>
          </cell>
        </row>
        <row r="240">
          <cell r="D240" t="str">
            <v>Cent -  Dearborn Observ. -  8724</v>
          </cell>
        </row>
        <row r="241">
          <cell r="D241" t="str">
            <v>Cent -  Deering Library -  8709</v>
          </cell>
        </row>
        <row r="242">
          <cell r="D242" t="str">
            <v>Cent -  Fisk Hall -  8711</v>
          </cell>
        </row>
        <row r="243">
          <cell r="D243" t="str">
            <v>Cent -  Ford Engineering -  8847</v>
          </cell>
        </row>
        <row r="244">
          <cell r="D244" t="str">
            <v>Cent -  Harris Hall -  8712</v>
          </cell>
        </row>
        <row r="245">
          <cell r="D245" t="str">
            <v>Cent -  Hogan -  8713</v>
          </cell>
        </row>
        <row r="246">
          <cell r="D246" t="str">
            <v>Cent -  Human Resources -  8725</v>
          </cell>
        </row>
        <row r="247">
          <cell r="D247" t="str">
            <v>Cent -  Kresge/Crowe Hall -  8714</v>
          </cell>
        </row>
        <row r="248">
          <cell r="D248" t="str">
            <v>Cent -  Leverone Hall -  8719</v>
          </cell>
        </row>
        <row r="249">
          <cell r="D249" t="str">
            <v>Cent -  Locy Hall -  8716</v>
          </cell>
        </row>
        <row r="250">
          <cell r="D250" t="str">
            <v>Cent -  Lunt Bldg. -  8717</v>
          </cell>
        </row>
        <row r="251">
          <cell r="D251" t="str">
            <v>Cent -  Lurie -  8846</v>
          </cell>
        </row>
        <row r="252">
          <cell r="D252" t="str">
            <v>Cent -  Lutkin Hall -  8718</v>
          </cell>
        </row>
        <row r="253">
          <cell r="D253" t="str">
            <v>Cent -  McCormick Tribune -  8837</v>
          </cell>
        </row>
        <row r="254">
          <cell r="D254" t="str">
            <v>Cent -  Millar Chapel -  8706</v>
          </cell>
        </row>
        <row r="255">
          <cell r="D255" t="str">
            <v>Cent -  Morton -  8793</v>
          </cell>
        </row>
        <row r="256">
          <cell r="D256" t="str">
            <v>Cent -  Mudd Library -  8720</v>
          </cell>
        </row>
        <row r="257">
          <cell r="D257" t="str">
            <v>Cent -  Music Admin. -  8721</v>
          </cell>
        </row>
        <row r="258">
          <cell r="D258" t="str">
            <v>Cent -  Music Practice -  8722</v>
          </cell>
        </row>
        <row r="259">
          <cell r="D259" t="str">
            <v>Cent -  New Jacobs/Leverone -  8881</v>
          </cell>
        </row>
        <row r="260">
          <cell r="D260" t="str">
            <v>Cent -  Norris Center -  8723</v>
          </cell>
        </row>
        <row r="261">
          <cell r="D261" t="str">
            <v>Cent -  Oak Grove Book Storage -  8877</v>
          </cell>
        </row>
        <row r="262">
          <cell r="D262" t="str">
            <v>Cent -  Olson-McGaw -  8799</v>
          </cell>
        </row>
        <row r="263">
          <cell r="D263" t="str">
            <v>Cent -  Pancoe Life Sciences -  8836</v>
          </cell>
        </row>
        <row r="264">
          <cell r="D264" t="str">
            <v>Cent -  Parking Structure -  8784</v>
          </cell>
        </row>
        <row r="265">
          <cell r="D265" t="str">
            <v>Cent -  Regenstein -  8728</v>
          </cell>
        </row>
        <row r="266">
          <cell r="D266" t="str">
            <v>Cent -  Rubloff -  8816</v>
          </cell>
        </row>
        <row r="267">
          <cell r="D267" t="str">
            <v>Cent -  Ryan Hall -  8835</v>
          </cell>
        </row>
        <row r="268">
          <cell r="D268" t="str">
            <v>Cent -  Scott Hall -  8729</v>
          </cell>
        </row>
        <row r="269">
          <cell r="D269" t="str">
            <v>Cent -  Searle -  8794</v>
          </cell>
        </row>
        <row r="270">
          <cell r="D270" t="str">
            <v>Cent -  Shanley Hall -  8730</v>
          </cell>
        </row>
        <row r="271">
          <cell r="D271" t="str">
            <v>Cent -  Silverman Hall -  8860</v>
          </cell>
        </row>
        <row r="272">
          <cell r="D272" t="str">
            <v>Cent -  Student Health -  8733</v>
          </cell>
        </row>
        <row r="273">
          <cell r="D273" t="str">
            <v>Cent -  Studio Building -  8785</v>
          </cell>
        </row>
        <row r="274">
          <cell r="D274" t="str">
            <v>Cent -  Swift Hall -  8734</v>
          </cell>
        </row>
        <row r="275">
          <cell r="D275" t="str">
            <v>Cent -  Tarry -  8791</v>
          </cell>
        </row>
        <row r="276">
          <cell r="D276" t="str">
            <v>Cent -  Tech. Inst. -  8735</v>
          </cell>
        </row>
        <row r="277">
          <cell r="D277" t="str">
            <v>Cent -  Theatre and Interp -  8732</v>
          </cell>
        </row>
        <row r="278">
          <cell r="D278" t="str">
            <v>Cent -  Transportation Ctr -  8825</v>
          </cell>
        </row>
        <row r="279">
          <cell r="D279" t="str">
            <v>Cent -  Underground -  8737</v>
          </cell>
        </row>
        <row r="280">
          <cell r="D280" t="str">
            <v>Cent -  University  Library -  8739</v>
          </cell>
        </row>
        <row r="281">
          <cell r="D281" t="str">
            <v>Cent -  University Hall -  8738</v>
          </cell>
        </row>
        <row r="282">
          <cell r="D282" t="str">
            <v>Cent -  Ward -  8792</v>
          </cell>
        </row>
        <row r="283">
          <cell r="D283" t="str">
            <v>Cent -  Wieboldt -  8795</v>
          </cell>
        </row>
        <row r="284">
          <cell r="D284" t="str">
            <v>Fam Int -  Family Institute -  8821</v>
          </cell>
        </row>
        <row r="285">
          <cell r="D285" t="str">
            <v>FSM -  Abbott -  8602</v>
          </cell>
        </row>
        <row r="286">
          <cell r="D286" t="str">
            <v>FSM -  Lurie -  8846</v>
          </cell>
        </row>
        <row r="287">
          <cell r="D287" t="str">
            <v>FSM -  Morton -  8793</v>
          </cell>
        </row>
        <row r="288">
          <cell r="D288" t="str">
            <v>FSM -  Olson-McGaw -  8799</v>
          </cell>
        </row>
        <row r="289">
          <cell r="D289" t="str">
            <v>FSM -  Rubloff -  8816</v>
          </cell>
        </row>
        <row r="290">
          <cell r="D290" t="str">
            <v>FSM -  Searle -  8794</v>
          </cell>
        </row>
        <row r="291">
          <cell r="D291" t="str">
            <v>FSM -  Tarry -  8791</v>
          </cell>
        </row>
        <row r="292">
          <cell r="D292" t="str">
            <v>FSM -  Ward -  8792</v>
          </cell>
        </row>
        <row r="293">
          <cell r="D293" t="str">
            <v>Garage -  Abbott Surface - NO SIMS</v>
          </cell>
        </row>
        <row r="294">
          <cell r="D294" t="str">
            <v>Garage -  Chestnut -  P102</v>
          </cell>
        </row>
        <row r="295">
          <cell r="D295" t="str">
            <v>Garage -  Erie/Ontario -  P101</v>
          </cell>
        </row>
        <row r="296">
          <cell r="D296" t="str">
            <v>Garage -  Huron/St. Clair -  P100</v>
          </cell>
        </row>
        <row r="297">
          <cell r="D297" t="str">
            <v>Housing -  1820 Sheridan (Jones Art) -  8592</v>
          </cell>
        </row>
        <row r="298">
          <cell r="D298" t="str">
            <v>Housing -  1835 Hinman -  8589</v>
          </cell>
        </row>
        <row r="299">
          <cell r="D299" t="str">
            <v>Housing -  1838 Chicago (PARC) -  8588</v>
          </cell>
        </row>
        <row r="300">
          <cell r="D300" t="str">
            <v>Housing -  1856 Orrington -  8610</v>
          </cell>
        </row>
        <row r="301">
          <cell r="D301" t="str">
            <v>Housing -  2251 Sheridan -  8493</v>
          </cell>
        </row>
        <row r="302">
          <cell r="D302" t="str">
            <v>Housing -  2303 Sheridan (CCS) -  8593</v>
          </cell>
        </row>
        <row r="303">
          <cell r="D303" t="str">
            <v>Housing -  562 Lincoln -  8597</v>
          </cell>
        </row>
        <row r="304">
          <cell r="D304" t="str">
            <v>Housing -  584 Lincoln -  8661</v>
          </cell>
        </row>
        <row r="305">
          <cell r="D305" t="str">
            <v>Housing -  600/610 Lincoln -  8599</v>
          </cell>
        </row>
        <row r="306">
          <cell r="D306" t="str">
            <v>Housing -  620 Haven (Seabury) -  8560</v>
          </cell>
        </row>
        <row r="307">
          <cell r="D307" t="str">
            <v>Housing -  626 Emerson -  8568</v>
          </cell>
        </row>
        <row r="308">
          <cell r="D308" t="str">
            <v>Housing -  710 Emerson -  8595</v>
          </cell>
        </row>
        <row r="309">
          <cell r="D309" t="str">
            <v>Housing -  720 Emerson -  8594</v>
          </cell>
        </row>
        <row r="310">
          <cell r="D310" t="str">
            <v>Housing -  Abbott Hall -  8602</v>
          </cell>
        </row>
        <row r="311">
          <cell r="D311" t="str">
            <v>Housing -  Allison Hall -  8567</v>
          </cell>
        </row>
        <row r="312">
          <cell r="D312" t="str">
            <v>Housing -  Ayers Dorm (CCI) -  8607</v>
          </cell>
        </row>
        <row r="313">
          <cell r="D313" t="str">
            <v>Housing -  Bobb Hall -  8569</v>
          </cell>
        </row>
        <row r="314">
          <cell r="D314" t="str">
            <v>Housing -  Chapin Hall (Hum. Res Col) -  8570</v>
          </cell>
        </row>
        <row r="315">
          <cell r="D315" t="str">
            <v>Housing -  Chi Phi -  2244</v>
          </cell>
        </row>
        <row r="316">
          <cell r="D316" t="str">
            <v>Housing -  Elder Hall -  8572</v>
          </cell>
        </row>
        <row r="317">
          <cell r="D317" t="str">
            <v>Housing -  Engelhart Hall -  8598</v>
          </cell>
        </row>
        <row r="318">
          <cell r="D318" t="str">
            <v>Housing -  Fairchild East (CRC) -  8578</v>
          </cell>
        </row>
        <row r="319">
          <cell r="D319" t="str">
            <v>Housing -  Fairchild West (ISRC) -  8579</v>
          </cell>
        </row>
        <row r="320">
          <cell r="D320" t="str">
            <v>Housing -  Foster House -  8573</v>
          </cell>
        </row>
        <row r="321">
          <cell r="D321" t="str">
            <v>Housing -  Foster Walker -  8574</v>
          </cell>
        </row>
        <row r="322">
          <cell r="D322" t="str">
            <v>Housing -  Goodrich -  8575</v>
          </cell>
        </row>
        <row r="323">
          <cell r="D323" t="str">
            <v>Housing -  Hobart House (WRD) -  8577</v>
          </cell>
        </row>
        <row r="324">
          <cell r="D324" t="str">
            <v>Housing -  Kemper Hall -  8650</v>
          </cell>
        </row>
        <row r="325">
          <cell r="D325" t="str">
            <v>Housing -  Lindgren House -  8580</v>
          </cell>
        </row>
        <row r="326">
          <cell r="D326" t="str">
            <v>Housing -  McCulloch Hall -  8581</v>
          </cell>
        </row>
        <row r="327">
          <cell r="D327" t="str">
            <v>Housing -  McManus Living Cntr. -  8601</v>
          </cell>
        </row>
        <row r="328">
          <cell r="D328" t="str">
            <v>Housing -  Mid Quad North -  8583</v>
          </cell>
        </row>
        <row r="329">
          <cell r="D329" t="str">
            <v>Housing -  Mid-Quad S. -  8582</v>
          </cell>
        </row>
        <row r="330">
          <cell r="D330" t="str">
            <v>Housing -  Rogers House -  8584</v>
          </cell>
        </row>
        <row r="331">
          <cell r="D331" t="str">
            <v>Housing -  Sargent Hall -  8585</v>
          </cell>
        </row>
        <row r="332">
          <cell r="D332" t="str">
            <v>Housing -  Shepard Hall (Multi Res Col) -  8586</v>
          </cell>
        </row>
        <row r="333">
          <cell r="D333" t="str">
            <v>Housing -  Slivka CSE -  8655</v>
          </cell>
        </row>
        <row r="334">
          <cell r="D334" t="str">
            <v>Housing -  Willard Hall (Multi Res Col) -  8587</v>
          </cell>
        </row>
        <row r="335">
          <cell r="D335" t="str">
            <v>KSM -  Allen Center -  5784</v>
          </cell>
        </row>
        <row r="336">
          <cell r="D336" t="str">
            <v>Law -  Gary -  8798</v>
          </cell>
        </row>
        <row r="337">
          <cell r="D337" t="str">
            <v>Law -  Levy Mayer -  8796</v>
          </cell>
        </row>
        <row r="338">
          <cell r="D338" t="str">
            <v>Law -  McCormick -  8797</v>
          </cell>
        </row>
        <row r="339">
          <cell r="D339" t="str">
            <v>Law -  Rubloff -  8816</v>
          </cell>
        </row>
        <row r="340">
          <cell r="D340" t="str">
            <v>Pick-Staiger -  Pick-Staiger -  3106</v>
          </cell>
        </row>
        <row r="341">
          <cell r="D341" t="str">
            <v>Rec -  Blomquist -  1807</v>
          </cell>
        </row>
        <row r="342">
          <cell r="D342" t="str">
            <v>Rec -  Boat House -  1806</v>
          </cell>
        </row>
        <row r="343">
          <cell r="D343" t="str">
            <v>Rec -  Patten Gym -  1812</v>
          </cell>
        </row>
        <row r="344">
          <cell r="D344" t="str">
            <v>Rec -  Sports Center -  1816</v>
          </cell>
        </row>
        <row r="345">
          <cell r="D345" t="str">
            <v>Rec -  Tennis Office -  1813</v>
          </cell>
        </row>
        <row r="346">
          <cell r="D346" t="str">
            <v>Sor -  Alpha Chi Omega -  2266</v>
          </cell>
        </row>
        <row r="347">
          <cell r="D347" t="str">
            <v>Sor -  Alpha Phi -  2269</v>
          </cell>
        </row>
        <row r="348">
          <cell r="D348" t="str">
            <v>Sor -  Chi Omega -  2270</v>
          </cell>
        </row>
        <row r="349">
          <cell r="D349" t="str">
            <v>Sor -  Delta Delta Delta -  2272</v>
          </cell>
        </row>
        <row r="350">
          <cell r="D350" t="str">
            <v>Sor -  Delta Gamma -  2273</v>
          </cell>
        </row>
        <row r="351">
          <cell r="D351" t="str">
            <v>Sor -  Delta Zeta -  2274</v>
          </cell>
        </row>
        <row r="352">
          <cell r="D352" t="str">
            <v>Sor -  Gamma Phi Beta -  2275</v>
          </cell>
        </row>
        <row r="353">
          <cell r="D353" t="str">
            <v>Sor -  Kappa Alpha Theta -  2276</v>
          </cell>
        </row>
        <row r="354">
          <cell r="D354" t="str">
            <v>Sor -  Kappa Delta -  2277</v>
          </cell>
        </row>
        <row r="355">
          <cell r="D355" t="str">
            <v>Sor -  Kappa Kappa Gamma -  2278</v>
          </cell>
        </row>
        <row r="356">
          <cell r="D356" t="str">
            <v>Sor -  Pi Beta Phi -  2279</v>
          </cell>
        </row>
        <row r="357">
          <cell r="D357" t="str">
            <v>Frat -  2339 Sheridan -  2250</v>
          </cell>
        </row>
        <row r="358">
          <cell r="D358" t="str">
            <v>Frat -  619 Colfax -  2283</v>
          </cell>
        </row>
        <row r="359">
          <cell r="D359" t="str">
            <v>Frat -  Beta Theta Pi -  2243</v>
          </cell>
        </row>
        <row r="360">
          <cell r="D360" t="str">
            <v>Frat -  Chi Psi -  2245</v>
          </cell>
        </row>
        <row r="361">
          <cell r="D361" t="str">
            <v>Frat -  Delta Tau Delta -  2246</v>
          </cell>
        </row>
        <row r="362">
          <cell r="D362" t="str">
            <v>Frat -  Delta Upsilon -  2247</v>
          </cell>
        </row>
        <row r="363">
          <cell r="D363" t="str">
            <v>Frat -  Evans Scholars -  2248</v>
          </cell>
        </row>
        <row r="364">
          <cell r="D364" t="str">
            <v>Frat -  Phi Delta Theta -  2251</v>
          </cell>
        </row>
        <row r="365">
          <cell r="D365" t="str">
            <v>Frat -  Phi Gamma Delta -  2252</v>
          </cell>
        </row>
        <row r="366">
          <cell r="D366" t="str">
            <v>Frat -  Phi Kappa Psi -  2253</v>
          </cell>
        </row>
        <row r="367">
          <cell r="D367" t="str">
            <v>Frat -  Pi Kappa Alpha -  2255</v>
          </cell>
        </row>
        <row r="368">
          <cell r="D368" t="str">
            <v>Frat -  Sigma Alpha Epsilon -  2241</v>
          </cell>
        </row>
        <row r="369">
          <cell r="D369" t="str">
            <v>Frat -  Sigma Chi -  2258</v>
          </cell>
        </row>
        <row r="370">
          <cell r="D370" t="str">
            <v>Frat -  Sigma Nu -  2259</v>
          </cell>
        </row>
        <row r="371">
          <cell r="D371" t="str">
            <v>Frat -  Sigma Phi Epsilon -  2239</v>
          </cell>
        </row>
        <row r="372">
          <cell r="D372" t="str">
            <v>Frat -  Theta Chi -  2261</v>
          </cell>
        </row>
        <row r="373">
          <cell r="D373" t="str">
            <v>Frat -  Zeta Beta Tau -  2265</v>
          </cell>
        </row>
        <row r="396">
          <cell r="D396" t="str">
            <v>Drop down</v>
          </cell>
        </row>
        <row r="397">
          <cell r="D397" t="str">
            <v xml:space="preserve">Fund 812: Capitalized </v>
          </cell>
        </row>
        <row r="398">
          <cell r="D398" t="str">
            <v>Fund 820: Expensed</v>
          </cell>
        </row>
        <row r="402">
          <cell r="D402" t="str">
            <v>Drop down</v>
          </cell>
        </row>
        <row r="403">
          <cell r="D403" t="str">
            <v>Approved</v>
          </cell>
        </row>
        <row r="404">
          <cell r="D404" t="str">
            <v>Returned - Information Requested</v>
          </cell>
        </row>
        <row r="405">
          <cell r="D405" t="str">
            <v>On_Hold</v>
          </cell>
        </row>
        <row r="406">
          <cell r="D406" t="str">
            <v>Cancelled</v>
          </cell>
        </row>
        <row r="407">
          <cell r="D407" t="str">
            <v>Verify Funding Source</v>
          </cell>
        </row>
      </sheetData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vmlDrawing" Target="../drawings/vmlDrawing1.vml"/><Relationship Id="rId3" Type="http://schemas.openxmlformats.org/officeDocument/2006/relationships/hyperlink" Target="mailto:daniel.durack@northwestern.edu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chartfield_request@northwestern.edu" TargetMode="External"/><Relationship Id="rId1" Type="http://schemas.openxmlformats.org/officeDocument/2006/relationships/hyperlink" Target="mailto:david.stone@northwestern.edu" TargetMode="External"/><Relationship Id="rId6" Type="http://schemas.openxmlformats.org/officeDocument/2006/relationships/hyperlink" Target="mailto:b-humphrey@northwestern.edu" TargetMode="External"/><Relationship Id="rId5" Type="http://schemas.openxmlformats.org/officeDocument/2006/relationships/hyperlink" Target="mailto:travis.wood@northwestern.edu" TargetMode="External"/><Relationship Id="rId4" Type="http://schemas.openxmlformats.org/officeDocument/2006/relationships/hyperlink" Target="mailto:ashley.carlson@northwestern.edu" TargetMode="Externa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BA108"/>
  <sheetViews>
    <sheetView tabSelected="1" topLeftCell="C1" zoomScale="90" zoomScaleNormal="90" workbookViewId="0">
      <selection activeCell="D79" sqref="D79"/>
    </sheetView>
  </sheetViews>
  <sheetFormatPr defaultColWidth="9.140625" defaultRowHeight="15" x14ac:dyDescent="0.2"/>
  <cols>
    <col min="1" max="1" width="9.140625" style="10"/>
    <col min="2" max="2" width="10.140625" style="10" customWidth="1"/>
    <col min="3" max="3" width="7.85546875" style="10" customWidth="1"/>
    <col min="4" max="4" width="15.140625" style="18" customWidth="1"/>
    <col min="5" max="5" width="35.28515625" style="10" customWidth="1"/>
    <col min="6" max="7" width="15.42578125" style="10" customWidth="1"/>
    <col min="8" max="8" width="17.28515625" style="10" customWidth="1"/>
    <col min="9" max="9" width="3" style="10" customWidth="1"/>
    <col min="10" max="10" width="15.85546875" style="10" customWidth="1"/>
    <col min="11" max="11" width="11.85546875" style="10" customWidth="1"/>
    <col min="12" max="12" width="12.140625" style="10" customWidth="1"/>
    <col min="13" max="13" width="14.28515625" style="10" customWidth="1"/>
    <col min="14" max="14" width="13.5703125" style="10" customWidth="1"/>
    <col min="15" max="15" width="13.140625" style="10" customWidth="1"/>
    <col min="16" max="16" width="13.5703125" style="10" bestFit="1" customWidth="1"/>
    <col min="17" max="17" width="16.28515625" style="18" customWidth="1"/>
    <col min="18" max="18" width="16.140625" style="20" customWidth="1"/>
    <col min="19" max="19" width="17.42578125" style="10" customWidth="1"/>
    <col min="20" max="20" width="16.140625" style="10" customWidth="1"/>
    <col min="21" max="16384" width="9.140625" style="10"/>
  </cols>
  <sheetData>
    <row r="1" spans="1:53" ht="7.5" customHeight="1" x14ac:dyDescent="0.2">
      <c r="B1" s="18"/>
      <c r="C1" s="18"/>
      <c r="D1" s="55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18"/>
    </row>
    <row r="2" spans="1:53" ht="6" customHeight="1" x14ac:dyDescent="0.2">
      <c r="B2" s="18"/>
      <c r="C2" s="18"/>
      <c r="E2" s="18"/>
      <c r="F2" s="18"/>
      <c r="G2" s="18"/>
      <c r="H2" s="18"/>
      <c r="I2" s="18"/>
      <c r="J2" s="18"/>
      <c r="K2" s="18"/>
      <c r="L2" s="18"/>
      <c r="M2" s="18"/>
      <c r="N2" s="18"/>
      <c r="O2" s="18"/>
      <c r="P2" s="18"/>
      <c r="Y2" s="56" t="s">
        <v>818</v>
      </c>
    </row>
    <row r="3" spans="1:53" ht="18" x14ac:dyDescent="0.25">
      <c r="B3" s="18"/>
      <c r="C3" s="18"/>
      <c r="D3" s="74" t="s">
        <v>1413</v>
      </c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</row>
    <row r="4" spans="1:53" ht="21" customHeight="1" x14ac:dyDescent="0.25">
      <c r="C4" s="104"/>
      <c r="D4" s="301" t="s">
        <v>986</v>
      </c>
      <c r="E4" s="302"/>
      <c r="F4" s="302"/>
      <c r="G4" s="302"/>
      <c r="H4" s="302"/>
      <c r="I4" s="302"/>
      <c r="J4" s="302"/>
      <c r="K4" s="302"/>
      <c r="L4" s="302"/>
      <c r="M4" s="303"/>
      <c r="N4" s="130"/>
      <c r="O4" s="131"/>
      <c r="P4" s="132"/>
      <c r="Q4" s="50"/>
      <c r="BA4" s="40"/>
    </row>
    <row r="5" spans="1:53" ht="30.75" customHeight="1" x14ac:dyDescent="0.25">
      <c r="C5" s="104"/>
      <c r="D5" s="304"/>
      <c r="E5" s="305"/>
      <c r="F5" s="305"/>
      <c r="G5" s="305"/>
      <c r="H5" s="305"/>
      <c r="I5" s="305"/>
      <c r="J5" s="305"/>
      <c r="K5" s="305"/>
      <c r="L5" s="305"/>
      <c r="M5" s="306"/>
      <c r="N5" s="103"/>
      <c r="O5" s="50"/>
      <c r="P5" s="82"/>
      <c r="Q5" s="50"/>
      <c r="BA5" s="40"/>
    </row>
    <row r="6" spans="1:53" ht="19.5" customHeight="1" x14ac:dyDescent="0.2">
      <c r="C6" s="104"/>
      <c r="D6" s="7"/>
      <c r="E6" s="23" t="s">
        <v>819</v>
      </c>
      <c r="F6" s="319"/>
      <c r="G6" s="319"/>
      <c r="H6" s="7"/>
      <c r="I6" s="7"/>
      <c r="J6" s="23"/>
      <c r="K6" s="7"/>
      <c r="L6" s="7"/>
      <c r="M6" s="7"/>
      <c r="N6" s="7"/>
      <c r="O6" s="7"/>
      <c r="P6" s="43"/>
      <c r="Q6" s="7"/>
    </row>
    <row r="7" spans="1:53" ht="5.25" customHeight="1" x14ac:dyDescent="0.2">
      <c r="C7" s="104"/>
      <c r="D7" s="7"/>
      <c r="E7" s="137"/>
      <c r="F7" s="137"/>
      <c r="G7" s="137"/>
      <c r="H7" s="137"/>
      <c r="I7" s="137"/>
      <c r="J7" s="51"/>
      <c r="K7" s="7"/>
      <c r="L7" s="7"/>
      <c r="M7" s="7"/>
      <c r="N7" s="7"/>
      <c r="O7" s="7"/>
      <c r="P7" s="43"/>
      <c r="Q7" s="7"/>
    </row>
    <row r="8" spans="1:53" ht="15.75" customHeight="1" x14ac:dyDescent="0.2">
      <c r="C8" s="104"/>
      <c r="D8" s="315" t="s">
        <v>1345</v>
      </c>
      <c r="E8" s="316"/>
      <c r="F8" s="309"/>
      <c r="G8" s="310"/>
      <c r="H8" s="310"/>
      <c r="I8" s="311"/>
      <c r="J8" s="23" t="s">
        <v>1571</v>
      </c>
      <c r="K8" s="250"/>
      <c r="L8" s="251"/>
      <c r="M8" s="251"/>
      <c r="N8" s="252"/>
      <c r="O8" s="11"/>
      <c r="P8" s="127"/>
      <c r="Q8" s="11"/>
      <c r="R8" s="40"/>
    </row>
    <row r="9" spans="1:53" ht="4.5" customHeight="1" x14ac:dyDescent="0.2">
      <c r="C9" s="104"/>
      <c r="D9" s="7"/>
      <c r="E9" s="7"/>
      <c r="F9" s="7"/>
      <c r="G9" s="11"/>
      <c r="H9" s="7"/>
      <c r="I9" s="11"/>
      <c r="J9" s="11"/>
      <c r="K9" s="11"/>
      <c r="L9" s="11"/>
      <c r="M9" s="11"/>
      <c r="N9" s="238"/>
      <c r="O9" s="7"/>
      <c r="P9" s="43"/>
      <c r="Q9" s="7"/>
    </row>
    <row r="10" spans="1:53" ht="30" customHeight="1" x14ac:dyDescent="0.2">
      <c r="C10" s="104"/>
      <c r="D10" s="7"/>
      <c r="E10" s="25" t="s">
        <v>820</v>
      </c>
      <c r="F10" s="312" t="s">
        <v>1414</v>
      </c>
      <c r="G10" s="313"/>
      <c r="H10" s="313"/>
      <c r="I10" s="314"/>
      <c r="J10" s="11"/>
      <c r="K10" s="317" t="s">
        <v>854</v>
      </c>
      <c r="L10" s="318"/>
      <c r="M10" s="320" t="s">
        <v>1056</v>
      </c>
      <c r="N10" s="320"/>
      <c r="O10" s="320"/>
      <c r="P10" s="320"/>
      <c r="Q10" s="7"/>
    </row>
    <row r="11" spans="1:53" ht="4.5" customHeight="1" x14ac:dyDescent="0.2">
      <c r="C11" s="10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</row>
    <row r="12" spans="1:53" ht="19.5" customHeight="1" x14ac:dyDescent="0.2">
      <c r="A12" s="18"/>
      <c r="B12" s="18"/>
      <c r="C12" s="18"/>
      <c r="D12" s="246" t="s">
        <v>1574</v>
      </c>
      <c r="E12" s="247"/>
      <c r="F12" s="247"/>
      <c r="G12" s="247"/>
      <c r="H12" s="247"/>
      <c r="I12" s="247"/>
      <c r="J12" s="247"/>
      <c r="K12" s="126"/>
      <c r="L12" s="248" t="s">
        <v>1575</v>
      </c>
      <c r="M12" s="248"/>
      <c r="N12" s="248" t="s">
        <v>1576</v>
      </c>
      <c r="O12" s="249"/>
      <c r="P12" s="133"/>
      <c r="Q12" s="34"/>
      <c r="S12" s="18"/>
    </row>
    <row r="13" spans="1:53" ht="17.25" customHeight="1" x14ac:dyDescent="0.2">
      <c r="A13" s="18"/>
      <c r="B13" s="18"/>
      <c r="C13" s="104"/>
      <c r="D13" s="19"/>
      <c r="E13" s="23" t="s">
        <v>843</v>
      </c>
      <c r="F13" s="308"/>
      <c r="G13" s="308"/>
      <c r="H13" s="308"/>
      <c r="I13" s="308"/>
      <c r="J13" s="308"/>
      <c r="K13" s="308"/>
      <c r="L13" s="35" t="s">
        <v>974</v>
      </c>
      <c r="M13" s="324"/>
      <c r="N13" s="325"/>
      <c r="O13" s="325"/>
      <c r="P13" s="326"/>
      <c r="Q13" s="19"/>
      <c r="S13" s="18"/>
    </row>
    <row r="14" spans="1:53" ht="19.5" customHeight="1" x14ac:dyDescent="0.2">
      <c r="A14" s="18"/>
      <c r="B14" s="18"/>
      <c r="C14" s="104"/>
      <c r="D14" s="19"/>
      <c r="E14" s="60" t="s">
        <v>1572</v>
      </c>
      <c r="F14" s="253"/>
      <c r="G14" s="254"/>
      <c r="H14" s="254"/>
      <c r="I14" s="254"/>
      <c r="J14" s="254"/>
      <c r="K14" s="255"/>
      <c r="L14" s="161" t="s">
        <v>822</v>
      </c>
      <c r="M14" s="274"/>
      <c r="N14" s="275"/>
      <c r="O14" s="275"/>
      <c r="P14" s="276"/>
      <c r="Q14" s="19"/>
      <c r="S14" s="18"/>
    </row>
    <row r="15" spans="1:53" ht="17.25" customHeight="1" x14ac:dyDescent="0.25">
      <c r="A15" s="18"/>
      <c r="B15" s="18"/>
      <c r="C15" s="104"/>
      <c r="D15" s="94"/>
      <c r="E15" s="95" t="s">
        <v>990</v>
      </c>
      <c r="F15" s="57" t="s">
        <v>845</v>
      </c>
      <c r="G15" s="57" t="s">
        <v>846</v>
      </c>
      <c r="H15" s="57" t="s">
        <v>847</v>
      </c>
      <c r="I15" s="25"/>
      <c r="J15" s="172"/>
      <c r="K15" s="23" t="s">
        <v>1438</v>
      </c>
      <c r="L15" s="339" t="s">
        <v>1278</v>
      </c>
      <c r="M15" s="340"/>
      <c r="N15" s="340"/>
      <c r="O15" s="340"/>
      <c r="P15" s="341"/>
      <c r="Q15" s="19"/>
      <c r="R15" s="122"/>
      <c r="S15" s="75"/>
    </row>
    <row r="16" spans="1:53" ht="15" customHeight="1" x14ac:dyDescent="0.2">
      <c r="A16" s="18"/>
      <c r="B16" s="18"/>
      <c r="C16" s="104"/>
      <c r="D16" s="284" t="s">
        <v>1421</v>
      </c>
      <c r="E16" s="285"/>
      <c r="F16" s="138"/>
      <c r="G16" s="138"/>
      <c r="H16" s="138"/>
      <c r="I16" s="59"/>
      <c r="J16" s="23"/>
      <c r="K16" s="23"/>
      <c r="L16" s="23" t="s">
        <v>824</v>
      </c>
      <c r="M16" s="321"/>
      <c r="N16" s="322"/>
      <c r="O16" s="322"/>
      <c r="P16" s="323"/>
      <c r="Q16" s="19"/>
      <c r="S16" s="18"/>
    </row>
    <row r="17" spans="1:30" ht="15" customHeight="1" x14ac:dyDescent="0.2">
      <c r="A17" s="18"/>
      <c r="B17" s="18"/>
      <c r="C17" s="104"/>
      <c r="D17" s="94"/>
      <c r="E17" s="176" t="s">
        <v>1458</v>
      </c>
      <c r="F17" s="353"/>
      <c r="G17" s="354"/>
      <c r="H17" s="355"/>
      <c r="I17" s="11"/>
      <c r="J17" s="23"/>
      <c r="K17" s="23"/>
      <c r="L17" s="23" t="s">
        <v>825</v>
      </c>
      <c r="M17" s="321"/>
      <c r="N17" s="322"/>
      <c r="O17" s="322"/>
      <c r="P17" s="323"/>
      <c r="Q17" s="19"/>
      <c r="S17" s="18"/>
    </row>
    <row r="18" spans="1:30" ht="19.5" customHeight="1" x14ac:dyDescent="0.2">
      <c r="A18" s="18"/>
      <c r="B18" s="18"/>
      <c r="C18" s="104"/>
      <c r="D18" s="19"/>
      <c r="J18" s="23"/>
      <c r="K18" s="23"/>
      <c r="L18" s="23" t="s">
        <v>826</v>
      </c>
      <c r="M18" s="321"/>
      <c r="N18" s="322"/>
      <c r="O18" s="322"/>
      <c r="P18" s="323"/>
      <c r="Q18" s="41"/>
      <c r="S18" s="18"/>
    </row>
    <row r="19" spans="1:30" ht="15" customHeight="1" x14ac:dyDescent="0.2">
      <c r="A19" s="18"/>
      <c r="B19" s="18"/>
      <c r="C19" s="104"/>
      <c r="D19" s="19"/>
      <c r="E19" s="58" t="s">
        <v>992</v>
      </c>
      <c r="F19" s="307"/>
      <c r="G19" s="307"/>
      <c r="H19" s="307"/>
      <c r="I19" s="307"/>
      <c r="J19" s="60"/>
      <c r="K19" s="60"/>
      <c r="L19" s="60"/>
      <c r="M19" s="351"/>
      <c r="N19" s="351"/>
      <c r="O19" s="351"/>
      <c r="P19" s="352"/>
      <c r="Q19" s="41"/>
      <c r="S19" s="18"/>
    </row>
    <row r="20" spans="1:30" ht="15" customHeight="1" x14ac:dyDescent="0.25">
      <c r="A20" s="18"/>
      <c r="B20" s="18"/>
      <c r="C20" s="104"/>
      <c r="D20" s="61"/>
      <c r="E20" s="177" t="s">
        <v>1459</v>
      </c>
      <c r="F20" s="61"/>
      <c r="G20" s="61"/>
      <c r="H20" s="61"/>
      <c r="I20" s="61"/>
      <c r="J20" s="62"/>
      <c r="K20" s="62"/>
      <c r="L20" s="62"/>
      <c r="M20" s="351"/>
      <c r="N20" s="351"/>
      <c r="O20" s="351"/>
      <c r="P20" s="352"/>
      <c r="Q20" s="41"/>
      <c r="S20" s="18"/>
    </row>
    <row r="21" spans="1:30" ht="15" customHeight="1" x14ac:dyDescent="0.25">
      <c r="A21" s="18"/>
      <c r="B21" s="18"/>
      <c r="C21" s="104"/>
      <c r="D21" s="19"/>
      <c r="E21" s="23" t="s">
        <v>975</v>
      </c>
      <c r="F21" s="342"/>
      <c r="G21" s="343"/>
      <c r="H21" s="343"/>
      <c r="I21" s="343"/>
      <c r="J21" s="343"/>
      <c r="K21" s="343"/>
      <c r="L21" s="343"/>
      <c r="M21" s="343"/>
      <c r="N21" s="343"/>
      <c r="O21" s="343"/>
      <c r="P21" s="344"/>
      <c r="Q21" s="41"/>
      <c r="S21" s="18"/>
    </row>
    <row r="22" spans="1:30" ht="15" customHeight="1" x14ac:dyDescent="0.2">
      <c r="C22" s="104"/>
      <c r="D22" s="7"/>
      <c r="F22" s="345"/>
      <c r="G22" s="346"/>
      <c r="H22" s="346"/>
      <c r="I22" s="346"/>
      <c r="J22" s="346"/>
      <c r="K22" s="346"/>
      <c r="L22" s="346"/>
      <c r="M22" s="346"/>
      <c r="N22" s="346"/>
      <c r="O22" s="346"/>
      <c r="P22" s="347"/>
      <c r="Q22" s="41"/>
      <c r="R22" s="40"/>
      <c r="S22" s="18"/>
    </row>
    <row r="23" spans="1:30" x14ac:dyDescent="0.2">
      <c r="C23" s="104"/>
      <c r="D23" s="7"/>
      <c r="F23" s="348"/>
      <c r="G23" s="349"/>
      <c r="H23" s="349"/>
      <c r="I23" s="349"/>
      <c r="J23" s="349"/>
      <c r="K23" s="349"/>
      <c r="L23" s="349"/>
      <c r="M23" s="349"/>
      <c r="N23" s="349"/>
      <c r="O23" s="349"/>
      <c r="P23" s="350"/>
      <c r="Q23" s="41"/>
      <c r="R23" s="42"/>
      <c r="S23" s="18"/>
    </row>
    <row r="24" spans="1:30" ht="15.75" x14ac:dyDescent="0.25">
      <c r="C24" s="104"/>
      <c r="D24" s="61" t="s">
        <v>1417</v>
      </c>
      <c r="F24" s="123"/>
      <c r="G24" s="41"/>
      <c r="H24" s="15"/>
      <c r="I24" s="15"/>
      <c r="J24" s="15"/>
      <c r="K24" s="15"/>
      <c r="L24" s="15"/>
      <c r="M24" s="15"/>
      <c r="N24" s="15"/>
      <c r="O24" s="15"/>
      <c r="P24" s="134"/>
      <c r="Q24" s="15"/>
      <c r="R24" s="42"/>
      <c r="S24" s="18"/>
    </row>
    <row r="25" spans="1:30" ht="28.5" customHeight="1" x14ac:dyDescent="0.2">
      <c r="C25" s="104"/>
      <c r="D25" s="7"/>
      <c r="E25" s="293" t="s">
        <v>836</v>
      </c>
      <c r="F25" s="293"/>
      <c r="G25" s="296" t="s">
        <v>1056</v>
      </c>
      <c r="H25" s="297"/>
      <c r="I25" s="136"/>
      <c r="J25" s="136"/>
      <c r="K25" s="136"/>
      <c r="L25" s="282" t="s">
        <v>838</v>
      </c>
      <c r="M25" s="282"/>
      <c r="N25" s="283"/>
      <c r="O25" s="296" t="s">
        <v>1056</v>
      </c>
      <c r="P25" s="297"/>
      <c r="Q25" s="128"/>
    </row>
    <row r="26" spans="1:30" ht="31.5" customHeight="1" x14ac:dyDescent="0.2">
      <c r="C26" s="104"/>
      <c r="D26" s="7"/>
      <c r="E26" s="293" t="s">
        <v>837</v>
      </c>
      <c r="F26" s="293"/>
      <c r="G26" s="296" t="s">
        <v>1056</v>
      </c>
      <c r="H26" s="297"/>
      <c r="I26" s="136"/>
      <c r="J26" s="136"/>
      <c r="K26" s="136"/>
      <c r="L26" s="282" t="s">
        <v>840</v>
      </c>
      <c r="M26" s="282"/>
      <c r="N26" s="283"/>
      <c r="O26" s="296" t="s">
        <v>1056</v>
      </c>
      <c r="P26" s="297"/>
      <c r="Q26" s="128"/>
    </row>
    <row r="27" spans="1:30" ht="32.25" customHeight="1" x14ac:dyDescent="0.2">
      <c r="C27" s="104"/>
      <c r="D27" s="7"/>
      <c r="E27" s="282" t="s">
        <v>842</v>
      </c>
      <c r="F27" s="282"/>
      <c r="G27" s="296" t="s">
        <v>1056</v>
      </c>
      <c r="H27" s="297"/>
      <c r="I27" s="136"/>
      <c r="J27" s="136"/>
      <c r="K27" s="136"/>
      <c r="L27" s="293" t="s">
        <v>968</v>
      </c>
      <c r="M27" s="293"/>
      <c r="N27" s="338"/>
      <c r="O27" s="296" t="s">
        <v>1056</v>
      </c>
      <c r="P27" s="297"/>
      <c r="Q27" s="128"/>
    </row>
    <row r="28" spans="1:30" ht="32.25" customHeight="1" x14ac:dyDescent="0.2">
      <c r="C28" s="104"/>
      <c r="D28" s="7"/>
      <c r="E28" s="293" t="s">
        <v>839</v>
      </c>
      <c r="F28" s="293"/>
      <c r="G28" s="296" t="s">
        <v>1056</v>
      </c>
      <c r="H28" s="297"/>
      <c r="I28" s="136"/>
      <c r="J28" s="136"/>
      <c r="K28" s="136"/>
      <c r="L28" s="293" t="s">
        <v>841</v>
      </c>
      <c r="M28" s="293"/>
      <c r="N28" s="338"/>
      <c r="O28" s="296" t="s">
        <v>1056</v>
      </c>
      <c r="P28" s="297"/>
      <c r="Q28" s="135"/>
      <c r="R28" s="135"/>
    </row>
    <row r="29" spans="1:30" ht="5.25" customHeight="1" x14ac:dyDescent="0.2">
      <c r="C29" s="104"/>
      <c r="D29" s="7"/>
      <c r="E29" s="63"/>
      <c r="F29" s="63"/>
      <c r="G29" s="38"/>
      <c r="H29" s="63"/>
      <c r="I29" s="63"/>
      <c r="L29" s="170"/>
      <c r="M29" s="48"/>
      <c r="N29" s="48"/>
      <c r="O29" s="18"/>
      <c r="P29" s="104"/>
      <c r="Q29" s="39"/>
      <c r="R29" s="40"/>
      <c r="S29" s="18"/>
    </row>
    <row r="30" spans="1:30" ht="49.5" customHeight="1" x14ac:dyDescent="0.25">
      <c r="C30" s="104"/>
      <c r="D30" s="16" t="s">
        <v>989</v>
      </c>
      <c r="E30" s="63"/>
      <c r="F30" s="8" t="s">
        <v>1422</v>
      </c>
      <c r="G30" s="160" t="s">
        <v>1430</v>
      </c>
      <c r="H30" s="165" t="s">
        <v>828</v>
      </c>
      <c r="I30" s="37"/>
      <c r="J30" s="294" t="s">
        <v>1460</v>
      </c>
      <c r="K30" s="295"/>
      <c r="L30" s="295"/>
      <c r="M30" s="295"/>
      <c r="N30" s="179" t="s">
        <v>1462</v>
      </c>
      <c r="O30" s="178"/>
      <c r="P30" s="180" t="s">
        <v>1461</v>
      </c>
      <c r="Q30" s="39"/>
      <c r="R30" s="40"/>
    </row>
    <row r="31" spans="1:30" ht="30.75" customHeight="1" x14ac:dyDescent="0.2">
      <c r="C31" s="104"/>
      <c r="D31" s="240">
        <v>75610</v>
      </c>
      <c r="E31" s="241" t="s">
        <v>0</v>
      </c>
      <c r="F31" s="162">
        <v>0</v>
      </c>
      <c r="G31" s="162">
        <v>0</v>
      </c>
      <c r="H31" s="139">
        <f t="shared" ref="H31" si="0">+F31+G31</f>
        <v>0</v>
      </c>
      <c r="J31" s="106"/>
      <c r="K31" s="36"/>
      <c r="L31" s="157"/>
      <c r="M31" s="157"/>
      <c r="N31" s="157"/>
      <c r="O31" s="38"/>
      <c r="P31" s="107"/>
      <c r="Q31" s="40"/>
      <c r="R31" s="187"/>
      <c r="T31" s="11"/>
      <c r="U31" s="22"/>
      <c r="V31" s="64"/>
      <c r="W31" s="18"/>
      <c r="X31" s="18"/>
      <c r="Y31" s="18"/>
      <c r="Z31" s="18"/>
      <c r="AA31" s="18"/>
      <c r="AB31" s="18"/>
      <c r="AC31" s="18"/>
      <c r="AD31" s="18"/>
    </row>
    <row r="32" spans="1:30" ht="15" customHeight="1" x14ac:dyDescent="0.2">
      <c r="C32" s="104"/>
      <c r="D32" s="105" t="s">
        <v>52</v>
      </c>
      <c r="E32" s="76" t="s">
        <v>53</v>
      </c>
      <c r="F32" s="162">
        <v>0</v>
      </c>
      <c r="G32" s="162">
        <v>0</v>
      </c>
      <c r="H32" s="139">
        <f t="shared" ref="H32:H39" si="1">+F32+G32</f>
        <v>0</v>
      </c>
      <c r="J32" s="28"/>
      <c r="K32" s="159" t="s">
        <v>969</v>
      </c>
      <c r="L32" s="286"/>
      <c r="M32" s="287"/>
      <c r="N32" s="287"/>
      <c r="O32" s="287"/>
      <c r="P32" s="288"/>
      <c r="Q32" s="41"/>
      <c r="T32" s="11"/>
      <c r="U32" s="22"/>
      <c r="V32" s="64"/>
      <c r="W32" s="18"/>
      <c r="X32" s="18"/>
      <c r="Y32" s="18"/>
      <c r="Z32" s="18"/>
      <c r="AA32" s="18"/>
      <c r="AB32" s="18"/>
      <c r="AC32" s="18"/>
      <c r="AD32" s="18"/>
    </row>
    <row r="33" spans="3:30" ht="18.75" customHeight="1" x14ac:dyDescent="0.2">
      <c r="C33" s="104"/>
      <c r="D33" s="105" t="s">
        <v>37</v>
      </c>
      <c r="E33" s="76" t="s">
        <v>38</v>
      </c>
      <c r="F33" s="162">
        <v>0</v>
      </c>
      <c r="G33" s="162">
        <v>0</v>
      </c>
      <c r="H33" s="139">
        <f t="shared" si="1"/>
        <v>0</v>
      </c>
      <c r="J33" s="28"/>
      <c r="K33" s="7"/>
      <c r="L33" s="7"/>
      <c r="M33" s="12"/>
      <c r="N33" s="12"/>
      <c r="O33" s="13"/>
      <c r="P33" s="43"/>
      <c r="Q33" s="20"/>
      <c r="W33" s="18"/>
      <c r="X33" s="18"/>
      <c r="Y33" s="18"/>
      <c r="Z33" s="18"/>
      <c r="AA33" s="18"/>
      <c r="AB33" s="18"/>
      <c r="AC33" s="18"/>
      <c r="AD33" s="18"/>
    </row>
    <row r="34" spans="3:30" ht="26.25" customHeight="1" x14ac:dyDescent="0.2">
      <c r="C34" s="104"/>
      <c r="D34" s="105" t="s">
        <v>11</v>
      </c>
      <c r="E34" s="76" t="s">
        <v>12</v>
      </c>
      <c r="F34" s="162">
        <v>0</v>
      </c>
      <c r="G34" s="162">
        <v>0</v>
      </c>
      <c r="H34" s="139">
        <f t="shared" si="1"/>
        <v>0</v>
      </c>
      <c r="J34" s="158"/>
      <c r="K34" s="159" t="s">
        <v>970</v>
      </c>
      <c r="L34" s="289"/>
      <c r="M34" s="290"/>
      <c r="N34" s="141" t="s">
        <v>987</v>
      </c>
      <c r="O34" s="291"/>
      <c r="P34" s="292"/>
      <c r="Q34" s="52"/>
      <c r="S34" s="7"/>
      <c r="T34" s="7"/>
      <c r="U34" s="7"/>
      <c r="V34" s="7"/>
      <c r="W34" s="18"/>
      <c r="X34" s="18"/>
      <c r="Y34" s="18"/>
      <c r="Z34" s="18"/>
      <c r="AA34" s="18"/>
      <c r="AB34" s="18"/>
      <c r="AC34" s="18"/>
      <c r="AD34" s="18"/>
    </row>
    <row r="35" spans="3:30" ht="15" customHeight="1" x14ac:dyDescent="0.2">
      <c r="C35" s="104"/>
      <c r="D35" s="105" t="s">
        <v>4</v>
      </c>
      <c r="E35" s="76" t="s">
        <v>5</v>
      </c>
      <c r="F35" s="162">
        <v>0</v>
      </c>
      <c r="G35" s="162">
        <v>0</v>
      </c>
      <c r="H35" s="139">
        <f t="shared" si="1"/>
        <v>0</v>
      </c>
      <c r="J35" s="158"/>
      <c r="K35" s="6"/>
      <c r="L35" s="65"/>
      <c r="M35" s="6"/>
      <c r="N35" s="7"/>
      <c r="O35" s="7"/>
      <c r="P35" s="43"/>
      <c r="Q35" s="7"/>
      <c r="S35" s="7"/>
      <c r="T35" s="7"/>
      <c r="U35" s="7"/>
      <c r="V35" s="7"/>
      <c r="W35" s="18"/>
      <c r="X35" s="18"/>
      <c r="Y35" s="18"/>
      <c r="Z35" s="18"/>
      <c r="AA35" s="18"/>
      <c r="AB35" s="18"/>
      <c r="AC35" s="18"/>
      <c r="AD35" s="18"/>
    </row>
    <row r="36" spans="3:30" ht="15" customHeight="1" x14ac:dyDescent="0.2">
      <c r="C36" s="104"/>
      <c r="D36" s="105" t="s">
        <v>13</v>
      </c>
      <c r="E36" s="76" t="s">
        <v>14</v>
      </c>
      <c r="F36" s="162">
        <v>0</v>
      </c>
      <c r="G36" s="162">
        <v>0</v>
      </c>
      <c r="H36" s="139">
        <f t="shared" si="1"/>
        <v>0</v>
      </c>
      <c r="J36" s="66"/>
      <c r="K36" s="159" t="s">
        <v>973</v>
      </c>
      <c r="L36" s="262"/>
      <c r="M36" s="263"/>
      <c r="N36" s="263"/>
      <c r="O36" s="263"/>
      <c r="P36" s="264"/>
      <c r="Q36" s="53"/>
      <c r="S36" s="7"/>
      <c r="T36" s="7"/>
      <c r="U36" s="7"/>
      <c r="V36" s="7"/>
      <c r="W36" s="18"/>
      <c r="X36" s="18"/>
      <c r="Y36" s="18"/>
      <c r="Z36" s="18"/>
      <c r="AA36" s="18"/>
      <c r="AB36" s="18"/>
      <c r="AC36" s="18"/>
      <c r="AD36" s="18"/>
    </row>
    <row r="37" spans="3:30" ht="15" customHeight="1" x14ac:dyDescent="0.2">
      <c r="C37" s="104"/>
      <c r="D37" s="105" t="s">
        <v>6</v>
      </c>
      <c r="E37" s="76" t="s">
        <v>7</v>
      </c>
      <c r="F37" s="162">
        <v>0</v>
      </c>
      <c r="G37" s="162">
        <v>0</v>
      </c>
      <c r="H37" s="139">
        <f t="shared" si="1"/>
        <v>0</v>
      </c>
      <c r="J37" s="158"/>
      <c r="K37" s="6"/>
      <c r="L37" s="265"/>
      <c r="M37" s="266"/>
      <c r="N37" s="266"/>
      <c r="O37" s="266"/>
      <c r="P37" s="267"/>
      <c r="Q37" s="53"/>
      <c r="S37" s="44"/>
      <c r="T37" s="44"/>
      <c r="U37" s="44"/>
      <c r="V37" s="44"/>
      <c r="W37" s="18"/>
      <c r="X37" s="18"/>
      <c r="Y37" s="18"/>
      <c r="Z37" s="18"/>
      <c r="AA37" s="18"/>
      <c r="AB37" s="18"/>
      <c r="AC37" s="18"/>
      <c r="AD37" s="18"/>
    </row>
    <row r="38" spans="3:30" ht="15" customHeight="1" x14ac:dyDescent="0.2">
      <c r="C38" s="104"/>
      <c r="D38" s="105" t="s">
        <v>2</v>
      </c>
      <c r="E38" s="76" t="s">
        <v>3</v>
      </c>
      <c r="F38" s="162">
        <v>0</v>
      </c>
      <c r="G38" s="162">
        <v>0</v>
      </c>
      <c r="H38" s="139">
        <f t="shared" si="1"/>
        <v>0</v>
      </c>
      <c r="J38" s="66"/>
      <c r="K38" s="18"/>
      <c r="L38" s="18"/>
      <c r="M38" s="18"/>
      <c r="N38" s="18"/>
      <c r="O38" s="44"/>
      <c r="P38" s="45"/>
      <c r="Q38" s="44"/>
      <c r="T38" s="11"/>
      <c r="U38" s="22"/>
      <c r="V38" s="64"/>
      <c r="W38" s="18"/>
      <c r="X38" s="18"/>
      <c r="Y38" s="18"/>
      <c r="Z38" s="18"/>
      <c r="AA38" s="18"/>
      <c r="AB38" s="18"/>
      <c r="AC38" s="18"/>
      <c r="AD38" s="18"/>
    </row>
    <row r="39" spans="3:30" ht="15" customHeight="1" x14ac:dyDescent="0.2">
      <c r="C39" s="104"/>
      <c r="D39" s="105" t="s">
        <v>41</v>
      </c>
      <c r="E39" s="76" t="s">
        <v>42</v>
      </c>
      <c r="F39" s="162">
        <v>0</v>
      </c>
      <c r="G39" s="162">
        <v>0</v>
      </c>
      <c r="H39" s="139">
        <f t="shared" si="1"/>
        <v>0</v>
      </c>
      <c r="J39" s="66"/>
      <c r="K39" s="60" t="s">
        <v>831</v>
      </c>
      <c r="L39" s="277"/>
      <c r="M39" s="278"/>
      <c r="N39" s="278"/>
      <c r="O39" s="278"/>
      <c r="P39" s="279"/>
      <c r="Q39" s="20"/>
      <c r="T39" s="11"/>
      <c r="U39" s="22"/>
      <c r="V39" s="64"/>
      <c r="W39" s="18"/>
      <c r="X39" s="18"/>
      <c r="Y39" s="18"/>
      <c r="Z39" s="18"/>
      <c r="AA39" s="18"/>
      <c r="AB39" s="18"/>
      <c r="AC39" s="18"/>
      <c r="AD39" s="18"/>
    </row>
    <row r="40" spans="3:30" ht="22.5" customHeight="1" x14ac:dyDescent="0.2">
      <c r="C40" s="104"/>
      <c r="D40" s="105"/>
      <c r="E40" s="76"/>
      <c r="F40" s="162"/>
      <c r="G40" s="162"/>
      <c r="H40" s="139"/>
      <c r="J40" s="28"/>
      <c r="K40" s="7"/>
      <c r="L40" s="7"/>
      <c r="M40" s="12"/>
      <c r="N40" s="12"/>
      <c r="O40" s="13"/>
      <c r="P40" s="43"/>
      <c r="Q40" s="20"/>
      <c r="T40" s="11"/>
      <c r="U40" s="22"/>
      <c r="V40" s="64"/>
      <c r="W40" s="18"/>
      <c r="X40" s="18"/>
      <c r="Y40" s="18"/>
      <c r="Z40" s="18"/>
      <c r="AA40" s="18"/>
      <c r="AB40" s="18"/>
      <c r="AC40" s="18"/>
      <c r="AD40" s="18"/>
    </row>
    <row r="41" spans="3:30" ht="15" customHeight="1" x14ac:dyDescent="0.2">
      <c r="C41" s="104"/>
      <c r="D41" s="105" t="s">
        <v>25</v>
      </c>
      <c r="E41" s="76" t="s">
        <v>26</v>
      </c>
      <c r="F41" s="162">
        <v>0</v>
      </c>
      <c r="G41" s="162">
        <v>0</v>
      </c>
      <c r="H41" s="139">
        <f t="shared" ref="H41:H55" si="2">+F41+G41</f>
        <v>0</v>
      </c>
      <c r="J41" s="66"/>
      <c r="K41" s="23" t="s">
        <v>993</v>
      </c>
      <c r="L41" s="274"/>
      <c r="M41" s="275"/>
      <c r="N41" s="275"/>
      <c r="O41" s="275"/>
      <c r="P41" s="276"/>
      <c r="Q41" s="20"/>
      <c r="R41" s="188"/>
      <c r="T41" s="11"/>
      <c r="U41" s="22"/>
      <c r="V41" s="64"/>
      <c r="W41" s="18"/>
      <c r="X41" s="18"/>
      <c r="Y41" s="18"/>
      <c r="Z41" s="18"/>
      <c r="AA41" s="18"/>
      <c r="AB41" s="18"/>
      <c r="AC41" s="18"/>
      <c r="AD41" s="18"/>
    </row>
    <row r="42" spans="3:30" ht="19.5" customHeight="1" x14ac:dyDescent="0.2">
      <c r="C42" s="104"/>
      <c r="D42" s="105" t="s">
        <v>31</v>
      </c>
      <c r="E42" s="76" t="s">
        <v>32</v>
      </c>
      <c r="F42" s="162">
        <v>0</v>
      </c>
      <c r="G42" s="162">
        <v>0</v>
      </c>
      <c r="H42" s="139">
        <f t="shared" si="2"/>
        <v>0</v>
      </c>
      <c r="J42" s="66"/>
      <c r="K42" s="23"/>
      <c r="L42" s="48"/>
      <c r="M42" s="48"/>
      <c r="N42" s="48"/>
      <c r="O42" s="48"/>
      <c r="P42" s="81"/>
      <c r="Q42" s="20"/>
      <c r="S42" s="189"/>
      <c r="T42" s="11"/>
      <c r="U42" s="22"/>
      <c r="V42" s="64"/>
      <c r="W42" s="18"/>
      <c r="X42" s="18"/>
      <c r="Y42" s="18"/>
      <c r="Z42" s="18"/>
      <c r="AA42" s="18"/>
      <c r="AB42" s="18"/>
      <c r="AC42" s="18"/>
      <c r="AD42" s="18"/>
    </row>
    <row r="43" spans="3:30" ht="15" customHeight="1" x14ac:dyDescent="0.2">
      <c r="C43" s="104"/>
      <c r="D43" s="105" t="s">
        <v>8</v>
      </c>
      <c r="E43" s="76" t="s">
        <v>971</v>
      </c>
      <c r="F43" s="162">
        <v>0</v>
      </c>
      <c r="G43" s="162">
        <v>0</v>
      </c>
      <c r="H43" s="139">
        <f t="shared" si="2"/>
        <v>0</v>
      </c>
      <c r="J43" s="66"/>
      <c r="K43" s="23" t="s">
        <v>988</v>
      </c>
      <c r="L43" s="274"/>
      <c r="M43" s="275"/>
      <c r="N43" s="275"/>
      <c r="O43" s="275"/>
      <c r="P43" s="276"/>
      <c r="Q43" s="20"/>
      <c r="T43" s="11"/>
      <c r="U43" s="22"/>
      <c r="V43" s="64"/>
      <c r="W43" s="18"/>
      <c r="X43" s="18"/>
      <c r="Y43" s="18"/>
      <c r="Z43" s="18"/>
      <c r="AA43" s="18"/>
      <c r="AB43" s="18"/>
      <c r="AC43" s="18"/>
      <c r="AD43" s="18"/>
    </row>
    <row r="44" spans="3:30" ht="15" customHeight="1" x14ac:dyDescent="0.2">
      <c r="C44" s="104"/>
      <c r="D44" s="105" t="s">
        <v>50</v>
      </c>
      <c r="E44" s="76" t="s">
        <v>51</v>
      </c>
      <c r="F44" s="162">
        <v>0</v>
      </c>
      <c r="G44" s="162">
        <v>0</v>
      </c>
      <c r="H44" s="139">
        <f t="shared" si="2"/>
        <v>0</v>
      </c>
      <c r="J44" s="28"/>
      <c r="K44" s="18"/>
      <c r="L44" s="18"/>
      <c r="M44" s="18"/>
      <c r="N44" s="18"/>
      <c r="O44" s="13"/>
      <c r="P44" s="43"/>
      <c r="Q44" s="20"/>
      <c r="T44" s="7"/>
      <c r="U44" s="22"/>
      <c r="V44" s="64"/>
      <c r="W44" s="18"/>
      <c r="X44" s="18"/>
      <c r="Y44" s="18"/>
      <c r="Z44" s="18"/>
      <c r="AA44" s="18"/>
      <c r="AB44" s="18"/>
      <c r="AC44" s="18"/>
      <c r="AD44" s="18"/>
    </row>
    <row r="45" spans="3:30" ht="21.75" customHeight="1" x14ac:dyDescent="0.25">
      <c r="C45" s="104"/>
      <c r="D45" s="105" t="s">
        <v>27</v>
      </c>
      <c r="E45" s="76" t="s">
        <v>28</v>
      </c>
      <c r="F45" s="162">
        <v>0</v>
      </c>
      <c r="G45" s="162">
        <v>0</v>
      </c>
      <c r="H45" s="139">
        <f t="shared" si="2"/>
        <v>0</v>
      </c>
      <c r="I45" s="18"/>
      <c r="J45" s="31" t="s">
        <v>976</v>
      </c>
      <c r="K45" s="16"/>
      <c r="L45" s="16"/>
      <c r="M45" s="18"/>
      <c r="N45" s="79"/>
      <c r="O45" s="280" t="s">
        <v>1433</v>
      </c>
      <c r="P45" s="82"/>
      <c r="Q45" s="20"/>
      <c r="T45" s="11"/>
      <c r="U45" s="22"/>
      <c r="V45" s="64"/>
      <c r="W45" s="18"/>
      <c r="X45" s="18"/>
      <c r="Y45" s="18"/>
      <c r="Z45" s="18"/>
      <c r="AA45" s="18"/>
      <c r="AB45" s="18"/>
      <c r="AC45" s="18"/>
      <c r="AD45" s="18"/>
    </row>
    <row r="46" spans="3:30" ht="15" customHeight="1" x14ac:dyDescent="0.25">
      <c r="C46" s="104"/>
      <c r="D46" s="105" t="s">
        <v>21</v>
      </c>
      <c r="E46" s="76" t="s">
        <v>22</v>
      </c>
      <c r="F46" s="162">
        <v>0</v>
      </c>
      <c r="G46" s="162">
        <v>0</v>
      </c>
      <c r="H46" s="139">
        <f t="shared" si="2"/>
        <v>0</v>
      </c>
      <c r="I46" s="18"/>
      <c r="J46" s="29"/>
      <c r="K46" s="14"/>
      <c r="L46" s="83"/>
      <c r="M46" s="268" t="s">
        <v>1437</v>
      </c>
      <c r="N46" s="270" t="s">
        <v>827</v>
      </c>
      <c r="O46" s="280"/>
      <c r="P46" s="272" t="s">
        <v>828</v>
      </c>
      <c r="Q46" s="21"/>
      <c r="T46" s="11"/>
      <c r="U46" s="22"/>
      <c r="V46" s="64"/>
      <c r="W46" s="18"/>
      <c r="X46" s="18"/>
      <c r="Y46" s="18"/>
      <c r="Z46" s="18"/>
      <c r="AA46" s="18"/>
      <c r="AB46" s="18"/>
      <c r="AC46" s="18"/>
      <c r="AD46" s="18"/>
    </row>
    <row r="47" spans="3:30" ht="15" customHeight="1" x14ac:dyDescent="0.2">
      <c r="C47" s="104"/>
      <c r="D47" s="105" t="s">
        <v>33</v>
      </c>
      <c r="E47" s="76" t="s">
        <v>34</v>
      </c>
      <c r="F47" s="162">
        <v>0</v>
      </c>
      <c r="G47" s="162">
        <v>0</v>
      </c>
      <c r="H47" s="139">
        <f t="shared" si="2"/>
        <v>0</v>
      </c>
      <c r="J47" s="30" t="s">
        <v>1434</v>
      </c>
      <c r="K47" s="24" t="s">
        <v>1435</v>
      </c>
      <c r="L47" s="83" t="s">
        <v>1436</v>
      </c>
      <c r="M47" s="269"/>
      <c r="N47" s="271"/>
      <c r="O47" s="281"/>
      <c r="P47" s="273"/>
      <c r="Q47" s="20"/>
      <c r="T47" s="11"/>
      <c r="U47" s="22"/>
      <c r="V47" s="64"/>
      <c r="W47" s="18"/>
      <c r="X47" s="18"/>
      <c r="Y47" s="18"/>
      <c r="Z47" s="18"/>
      <c r="AA47" s="18"/>
      <c r="AB47" s="18"/>
      <c r="AC47" s="18"/>
      <c r="AD47" s="18"/>
    </row>
    <row r="48" spans="3:30" ht="15" customHeight="1" x14ac:dyDescent="0.2">
      <c r="C48" s="104"/>
      <c r="D48" s="105" t="s">
        <v>15</v>
      </c>
      <c r="E48" s="76" t="s">
        <v>16</v>
      </c>
      <c r="F48" s="162">
        <v>0</v>
      </c>
      <c r="G48" s="162">
        <v>0</v>
      </c>
      <c r="H48" s="139">
        <f t="shared" si="2"/>
        <v>0</v>
      </c>
      <c r="J48" s="85"/>
      <c r="K48" s="86"/>
      <c r="L48" s="86"/>
      <c r="M48" s="86"/>
      <c r="N48" s="162"/>
      <c r="O48" s="162">
        <v>0</v>
      </c>
      <c r="P48" s="243">
        <f>+N48+O48</f>
        <v>0</v>
      </c>
      <c r="Q48" s="20"/>
      <c r="S48" s="46"/>
      <c r="T48" s="11"/>
      <c r="U48" s="46"/>
      <c r="V48" s="46"/>
      <c r="W48" s="18"/>
      <c r="X48" s="18"/>
      <c r="Y48" s="18"/>
      <c r="Z48" s="18"/>
      <c r="AA48" s="18"/>
      <c r="AB48" s="18"/>
      <c r="AC48" s="18"/>
      <c r="AD48" s="18"/>
    </row>
    <row r="49" spans="3:30" ht="15" customHeight="1" x14ac:dyDescent="0.2">
      <c r="C49" s="104"/>
      <c r="D49" s="105" t="s">
        <v>35</v>
      </c>
      <c r="E49" s="76" t="s">
        <v>36</v>
      </c>
      <c r="F49" s="162">
        <v>0</v>
      </c>
      <c r="G49" s="162">
        <v>0</v>
      </c>
      <c r="H49" s="139">
        <f t="shared" si="2"/>
        <v>0</v>
      </c>
      <c r="I49" s="7"/>
      <c r="J49" s="85"/>
      <c r="K49" s="86"/>
      <c r="L49" s="86"/>
      <c r="M49" s="86"/>
      <c r="N49" s="162"/>
      <c r="O49" s="162"/>
      <c r="P49" s="243"/>
      <c r="Q49" s="46"/>
      <c r="S49" s="46"/>
      <c r="T49" s="11"/>
      <c r="U49" s="46"/>
      <c r="V49" s="46"/>
      <c r="W49" s="18"/>
      <c r="X49" s="18"/>
      <c r="Y49" s="18"/>
      <c r="Z49" s="18"/>
      <c r="AA49" s="18"/>
      <c r="AB49" s="18"/>
      <c r="AC49" s="18"/>
      <c r="AD49" s="18"/>
    </row>
    <row r="50" spans="3:30" ht="15" customHeight="1" x14ac:dyDescent="0.2">
      <c r="C50" s="104"/>
      <c r="D50" s="105" t="s">
        <v>19</v>
      </c>
      <c r="E50" s="76" t="s">
        <v>20</v>
      </c>
      <c r="F50" s="162">
        <v>0</v>
      </c>
      <c r="G50" s="162">
        <v>0</v>
      </c>
      <c r="H50" s="139">
        <f t="shared" si="2"/>
        <v>0</v>
      </c>
      <c r="I50" s="7"/>
      <c r="J50" s="85"/>
      <c r="K50" s="86"/>
      <c r="L50" s="86"/>
      <c r="M50" s="86"/>
      <c r="N50" s="162">
        <v>0</v>
      </c>
      <c r="O50" s="162">
        <v>0</v>
      </c>
      <c r="P50" s="243">
        <f>+N50+O50</f>
        <v>0</v>
      </c>
      <c r="Q50" s="46"/>
      <c r="S50" s="46"/>
      <c r="T50" s="11"/>
      <c r="U50" s="46"/>
      <c r="V50" s="46"/>
      <c r="W50" s="18"/>
      <c r="X50" s="18"/>
      <c r="Y50" s="18"/>
      <c r="Z50" s="18"/>
      <c r="AA50" s="18"/>
      <c r="AB50" s="18"/>
      <c r="AC50" s="18"/>
      <c r="AD50" s="18"/>
    </row>
    <row r="51" spans="3:30" ht="15" customHeight="1" x14ac:dyDescent="0.2">
      <c r="C51" s="104"/>
      <c r="D51" s="242" t="s">
        <v>9</v>
      </c>
      <c r="E51" s="241" t="s">
        <v>10</v>
      </c>
      <c r="F51" s="162">
        <v>0</v>
      </c>
      <c r="G51" s="162">
        <v>0</v>
      </c>
      <c r="H51" s="139">
        <f t="shared" si="2"/>
        <v>0</v>
      </c>
      <c r="I51" s="7"/>
      <c r="J51" s="85"/>
      <c r="K51" s="86"/>
      <c r="L51" s="86"/>
      <c r="M51" s="86"/>
      <c r="N51" s="162"/>
      <c r="O51" s="162"/>
      <c r="P51" s="243"/>
      <c r="Q51" s="46"/>
      <c r="S51" s="46"/>
      <c r="T51" s="11"/>
      <c r="U51" s="46"/>
      <c r="V51" s="46"/>
      <c r="W51" s="18"/>
      <c r="X51" s="18"/>
      <c r="Y51" s="18"/>
      <c r="Z51" s="18"/>
      <c r="AA51" s="18"/>
      <c r="AB51" s="18"/>
      <c r="AC51" s="18"/>
      <c r="AD51" s="18"/>
    </row>
    <row r="52" spans="3:30" ht="15" customHeight="1" x14ac:dyDescent="0.2">
      <c r="C52" s="104"/>
      <c r="D52" s="105" t="s">
        <v>23</v>
      </c>
      <c r="E52" s="76" t="s">
        <v>24</v>
      </c>
      <c r="F52" s="162">
        <v>0</v>
      </c>
      <c r="G52" s="162">
        <v>0</v>
      </c>
      <c r="H52" s="139">
        <f t="shared" si="2"/>
        <v>0</v>
      </c>
      <c r="I52" s="7"/>
      <c r="J52" s="85"/>
      <c r="K52" s="86"/>
      <c r="L52" s="86"/>
      <c r="M52" s="86"/>
      <c r="N52" s="162">
        <v>0</v>
      </c>
      <c r="O52" s="162">
        <v>0</v>
      </c>
      <c r="P52" s="243">
        <f>+N52+O52</f>
        <v>0</v>
      </c>
      <c r="Q52" s="46"/>
      <c r="S52" s="46"/>
      <c r="T52" s="11"/>
      <c r="U52" s="46"/>
      <c r="V52" s="46"/>
      <c r="W52" s="18"/>
      <c r="X52" s="18"/>
      <c r="Y52" s="18"/>
      <c r="Z52" s="18"/>
      <c r="AA52" s="18"/>
      <c r="AB52" s="18"/>
      <c r="AC52" s="18"/>
      <c r="AD52" s="18"/>
    </row>
    <row r="53" spans="3:30" ht="15" customHeight="1" x14ac:dyDescent="0.2">
      <c r="C53" s="104"/>
      <c r="D53" s="105" t="s">
        <v>17</v>
      </c>
      <c r="E53" s="76" t="s">
        <v>18</v>
      </c>
      <c r="F53" s="162">
        <v>0</v>
      </c>
      <c r="G53" s="162">
        <v>0</v>
      </c>
      <c r="H53" s="139">
        <f t="shared" si="2"/>
        <v>0</v>
      </c>
      <c r="I53" s="7"/>
      <c r="J53" s="85"/>
      <c r="K53" s="86"/>
      <c r="L53" s="86"/>
      <c r="M53" s="86"/>
      <c r="N53" s="162"/>
      <c r="O53" s="162"/>
      <c r="P53" s="243"/>
      <c r="Q53" s="46"/>
      <c r="S53" s="46"/>
      <c r="T53" s="11"/>
      <c r="U53" s="46"/>
      <c r="V53" s="46"/>
      <c r="W53" s="18"/>
      <c r="X53" s="18"/>
      <c r="Y53" s="18"/>
      <c r="Z53" s="18"/>
      <c r="AA53" s="18"/>
      <c r="AB53" s="18"/>
      <c r="AC53" s="18"/>
      <c r="AD53" s="18"/>
    </row>
    <row r="54" spans="3:30" ht="15" customHeight="1" x14ac:dyDescent="0.2">
      <c r="C54" s="104"/>
      <c r="D54" s="105" t="s">
        <v>1</v>
      </c>
      <c r="E54" s="76" t="s">
        <v>972</v>
      </c>
      <c r="F54" s="162">
        <v>0</v>
      </c>
      <c r="G54" s="162">
        <v>0</v>
      </c>
      <c r="H54" s="139">
        <f t="shared" si="2"/>
        <v>0</v>
      </c>
      <c r="I54" s="7"/>
      <c r="J54" s="85"/>
      <c r="K54" s="86"/>
      <c r="L54" s="86"/>
      <c r="M54" s="86"/>
      <c r="N54" s="162">
        <v>0</v>
      </c>
      <c r="O54" s="162">
        <v>0</v>
      </c>
      <c r="P54" s="243">
        <f>+N54+O54</f>
        <v>0</v>
      </c>
      <c r="Q54" s="46"/>
      <c r="S54" s="46"/>
      <c r="T54" s="11"/>
      <c r="U54" s="46"/>
      <c r="V54" s="46"/>
      <c r="W54" s="18"/>
      <c r="X54" s="18"/>
      <c r="Y54" s="18"/>
      <c r="Z54" s="18"/>
      <c r="AA54" s="18"/>
      <c r="AB54" s="18"/>
      <c r="AC54" s="18"/>
      <c r="AD54" s="18"/>
    </row>
    <row r="55" spans="3:30" ht="15" customHeight="1" x14ac:dyDescent="0.2">
      <c r="C55" s="104"/>
      <c r="D55" s="105" t="s">
        <v>29</v>
      </c>
      <c r="E55" s="76" t="s">
        <v>30</v>
      </c>
      <c r="F55" s="162">
        <v>0</v>
      </c>
      <c r="G55" s="162">
        <v>0</v>
      </c>
      <c r="H55" s="139">
        <f t="shared" si="2"/>
        <v>0</v>
      </c>
      <c r="I55" s="7"/>
      <c r="J55" s="85"/>
      <c r="K55" s="86"/>
      <c r="L55" s="86"/>
      <c r="M55" s="86"/>
      <c r="N55" s="162"/>
      <c r="O55" s="162"/>
      <c r="P55" s="243"/>
      <c r="Q55" s="46"/>
      <c r="S55" s="46"/>
      <c r="T55" s="11"/>
      <c r="U55" s="46"/>
      <c r="V55" s="46"/>
      <c r="W55" s="18"/>
      <c r="X55" s="18"/>
      <c r="Y55" s="18"/>
      <c r="Z55" s="18"/>
      <c r="AA55" s="18"/>
      <c r="AB55" s="18"/>
      <c r="AC55" s="18"/>
      <c r="AD55" s="18"/>
    </row>
    <row r="56" spans="3:30" ht="15" customHeight="1" x14ac:dyDescent="0.2">
      <c r="C56" s="104"/>
      <c r="D56" s="202" t="str">
        <f>INDEX('Acct Code'!$F$3:$F$115,MATCH(E56,'Acct Code'!$G$3:$G$115,0))</f>
        <v/>
      </c>
      <c r="E56" s="76" t="s">
        <v>1479</v>
      </c>
      <c r="F56" s="162">
        <v>0</v>
      </c>
      <c r="G56" s="162">
        <v>0</v>
      </c>
      <c r="H56" s="139">
        <f t="shared" ref="H56:H57" si="3">+F56+G56</f>
        <v>0</v>
      </c>
      <c r="I56" s="7"/>
      <c r="J56" s="85"/>
      <c r="K56" s="86"/>
      <c r="L56" s="86"/>
      <c r="M56" s="86"/>
      <c r="N56" s="162">
        <v>0</v>
      </c>
      <c r="O56" s="162">
        <v>0</v>
      </c>
      <c r="P56" s="243">
        <f>+N56+O56</f>
        <v>0</v>
      </c>
      <c r="Q56" s="46"/>
      <c r="S56" s="46"/>
      <c r="T56" s="11"/>
      <c r="U56" s="46"/>
      <c r="V56" s="46"/>
      <c r="W56" s="18"/>
      <c r="X56" s="18"/>
      <c r="Y56" s="18"/>
      <c r="Z56" s="18"/>
      <c r="AA56" s="18"/>
      <c r="AB56" s="18"/>
      <c r="AC56" s="18"/>
      <c r="AD56" s="18"/>
    </row>
    <row r="57" spans="3:30" ht="15" customHeight="1" x14ac:dyDescent="0.2">
      <c r="C57" s="104"/>
      <c r="D57" s="202" t="str">
        <f>INDEX('Acct Code'!$F$3:$F$115,MATCH(E57,'Acct Code'!$G$3:$G$115,0))</f>
        <v/>
      </c>
      <c r="E57" s="76" t="s">
        <v>1479</v>
      </c>
      <c r="F57" s="162">
        <v>0</v>
      </c>
      <c r="G57" s="162">
        <v>0</v>
      </c>
      <c r="H57" s="139">
        <f t="shared" si="3"/>
        <v>0</v>
      </c>
      <c r="I57" s="7"/>
      <c r="J57" s="166"/>
      <c r="K57" s="167"/>
      <c r="L57" s="167"/>
      <c r="M57" s="167"/>
      <c r="N57" s="168"/>
      <c r="O57" s="168"/>
      <c r="P57" s="244"/>
      <c r="Q57" s="46"/>
      <c r="S57" s="46"/>
      <c r="T57" s="11"/>
      <c r="U57" s="46"/>
      <c r="V57" s="46"/>
      <c r="W57" s="18"/>
      <c r="X57" s="18"/>
      <c r="Y57" s="18"/>
      <c r="Z57" s="18"/>
      <c r="AA57" s="18"/>
      <c r="AB57" s="18"/>
      <c r="AC57" s="18"/>
      <c r="AD57" s="18"/>
    </row>
    <row r="58" spans="3:30" ht="15" customHeight="1" x14ac:dyDescent="0.25">
      <c r="C58" s="104"/>
      <c r="D58" s="230"/>
      <c r="E58" s="80" t="s">
        <v>982</v>
      </c>
      <c r="F58" s="163">
        <f>SUM(F31:F57)</f>
        <v>0</v>
      </c>
      <c r="G58" s="163">
        <f t="shared" ref="G58:H58" si="4">SUM(G31:G57)</f>
        <v>0</v>
      </c>
      <c r="H58" s="231">
        <f t="shared" si="4"/>
        <v>0</v>
      </c>
      <c r="I58" s="7"/>
      <c r="J58" s="234"/>
      <c r="K58" s="235" t="s">
        <v>983</v>
      </c>
      <c r="L58" s="80"/>
      <c r="M58" s="80"/>
      <c r="N58" s="236">
        <f>SUM(N48:N56)</f>
        <v>0</v>
      </c>
      <c r="O58" s="236">
        <f>SUM(O48:O57)</f>
        <v>0</v>
      </c>
      <c r="P58" s="237">
        <f>SUM(P48:P57)</f>
        <v>0</v>
      </c>
      <c r="Q58" s="46"/>
      <c r="S58" s="46"/>
      <c r="T58" s="11"/>
      <c r="U58" s="46"/>
      <c r="V58" s="46"/>
      <c r="W58" s="18"/>
      <c r="X58" s="18"/>
      <c r="Y58" s="18"/>
      <c r="Z58" s="18"/>
      <c r="AA58" s="18"/>
      <c r="AB58" s="18"/>
      <c r="AC58" s="18"/>
      <c r="AD58" s="18"/>
    </row>
    <row r="59" spans="3:30" ht="15" customHeight="1" x14ac:dyDescent="0.25">
      <c r="C59" s="104"/>
      <c r="I59" s="7"/>
      <c r="J59" s="32"/>
      <c r="K59" s="169" t="s">
        <v>1344</v>
      </c>
      <c r="L59" s="84"/>
      <c r="M59" s="84"/>
      <c r="N59" s="233" t="str">
        <f>IF(N58=F58,"OK","Recheck")</f>
        <v>OK</v>
      </c>
      <c r="O59" s="233" t="str">
        <f>IF(O58=G58,"OK","Recheck")</f>
        <v>OK</v>
      </c>
      <c r="P59" s="233" t="str">
        <f>IF(P58=H58,"OK","Recheck")</f>
        <v>OK</v>
      </c>
      <c r="Q59" s="46"/>
      <c r="S59" s="46"/>
      <c r="T59" s="11"/>
      <c r="U59" s="46"/>
      <c r="V59" s="46"/>
      <c r="W59" s="18"/>
      <c r="X59" s="18"/>
      <c r="Y59" s="18"/>
      <c r="Z59" s="18"/>
      <c r="AA59" s="18"/>
      <c r="AB59" s="18"/>
      <c r="AC59" s="18"/>
      <c r="AD59" s="18"/>
    </row>
    <row r="60" spans="3:30" ht="15" customHeight="1" x14ac:dyDescent="0.2">
      <c r="C60" s="104"/>
      <c r="I60" s="7"/>
      <c r="P60" s="129"/>
      <c r="Q60" s="46"/>
      <c r="S60" s="46"/>
      <c r="T60" s="11"/>
      <c r="U60" s="46"/>
      <c r="V60" s="46"/>
      <c r="W60" s="18"/>
      <c r="X60" s="18"/>
      <c r="Y60" s="18"/>
      <c r="Z60" s="18"/>
      <c r="AA60" s="18"/>
      <c r="AB60" s="18"/>
      <c r="AC60" s="18"/>
      <c r="AD60" s="18"/>
    </row>
    <row r="61" spans="3:30" ht="15" customHeight="1" x14ac:dyDescent="0.25">
      <c r="C61" s="104"/>
      <c r="E61" s="18"/>
      <c r="I61" s="7"/>
      <c r="J61" s="89" t="s">
        <v>1419</v>
      </c>
      <c r="K61" s="93"/>
      <c r="L61" s="93"/>
      <c r="M61" s="93"/>
      <c r="N61" s="92"/>
      <c r="O61" s="256" t="s">
        <v>1573</v>
      </c>
      <c r="P61" s="257"/>
      <c r="Q61" s="46"/>
      <c r="S61" s="46"/>
      <c r="T61" s="11"/>
      <c r="U61" s="46"/>
      <c r="V61" s="46"/>
      <c r="W61" s="18"/>
      <c r="X61" s="18"/>
      <c r="Y61" s="18"/>
      <c r="Z61" s="18"/>
      <c r="AA61" s="18"/>
      <c r="AB61" s="18"/>
      <c r="AC61" s="18"/>
      <c r="AD61" s="18"/>
    </row>
    <row r="62" spans="3:30" ht="15" customHeight="1" x14ac:dyDescent="0.25">
      <c r="C62" s="104"/>
      <c r="E62" s="18"/>
      <c r="I62" s="7"/>
      <c r="J62" s="96"/>
      <c r="K62" s="16"/>
      <c r="L62" s="16"/>
      <c r="M62" s="16"/>
      <c r="N62" s="17"/>
      <c r="O62" s="17"/>
      <c r="P62" s="43"/>
      <c r="Q62" s="46"/>
      <c r="R62" s="7"/>
      <c r="S62" s="46"/>
      <c r="T62" s="11"/>
      <c r="U62" s="46"/>
      <c r="V62" s="46"/>
      <c r="W62" s="18"/>
      <c r="X62" s="18"/>
      <c r="Y62" s="18"/>
      <c r="Z62" s="18"/>
      <c r="AA62" s="18"/>
      <c r="AB62" s="18"/>
      <c r="AC62" s="18"/>
      <c r="AD62" s="18"/>
    </row>
    <row r="63" spans="3:30" ht="15" customHeight="1" x14ac:dyDescent="0.2">
      <c r="C63" s="104"/>
      <c r="E63" s="18"/>
      <c r="I63" s="7"/>
      <c r="J63" s="110" t="s">
        <v>970</v>
      </c>
      <c r="K63" s="260"/>
      <c r="L63" s="261"/>
      <c r="M63" s="87" t="s">
        <v>832</v>
      </c>
      <c r="N63" s="88"/>
      <c r="O63" s="258" t="s">
        <v>1056</v>
      </c>
      <c r="P63" s="259"/>
      <c r="Q63" s="46"/>
      <c r="R63" s="7"/>
      <c r="S63" s="46"/>
      <c r="T63" s="11"/>
      <c r="U63" s="46"/>
      <c r="V63" s="46"/>
      <c r="W63" s="18"/>
      <c r="X63" s="18"/>
      <c r="Y63" s="18"/>
      <c r="Z63" s="18"/>
      <c r="AA63" s="18"/>
      <c r="AB63" s="18"/>
      <c r="AC63" s="18"/>
      <c r="AD63" s="18"/>
    </row>
    <row r="64" spans="3:30" ht="15" customHeight="1" x14ac:dyDescent="0.25">
      <c r="C64" s="104"/>
      <c r="E64" s="18"/>
      <c r="I64" s="7"/>
      <c r="J64" s="97"/>
      <c r="K64" s="15"/>
      <c r="L64" s="16"/>
      <c r="M64" s="23"/>
      <c r="N64" s="17"/>
      <c r="O64" s="17"/>
      <c r="P64" s="98"/>
      <c r="Q64" s="46"/>
      <c r="R64" s="46"/>
      <c r="S64" s="46"/>
      <c r="T64" s="11"/>
      <c r="U64" s="46"/>
      <c r="V64" s="46"/>
      <c r="W64" s="18"/>
      <c r="X64" s="18"/>
      <c r="Y64" s="18"/>
      <c r="Z64" s="18"/>
      <c r="AA64" s="18"/>
      <c r="AB64" s="18"/>
      <c r="AC64" s="18"/>
      <c r="AD64" s="18"/>
    </row>
    <row r="65" spans="3:30" ht="15" customHeight="1" x14ac:dyDescent="0.2">
      <c r="C65" s="104"/>
      <c r="E65" s="18"/>
      <c r="I65" s="7"/>
      <c r="J65" s="110" t="s">
        <v>833</v>
      </c>
      <c r="K65" s="329" t="s">
        <v>1056</v>
      </c>
      <c r="L65" s="330"/>
      <c r="M65" s="87" t="s">
        <v>834</v>
      </c>
      <c r="N65" s="78"/>
      <c r="O65" s="331" t="s">
        <v>1056</v>
      </c>
      <c r="P65" s="332"/>
      <c r="Q65" s="7"/>
      <c r="R65" s="46"/>
      <c r="S65" s="46"/>
      <c r="T65" s="11"/>
      <c r="U65" s="46"/>
      <c r="V65" s="46"/>
      <c r="W65" s="18"/>
      <c r="X65" s="18"/>
      <c r="Y65" s="18"/>
      <c r="Z65" s="18"/>
      <c r="AA65" s="18"/>
      <c r="AB65" s="18"/>
      <c r="AC65" s="18"/>
      <c r="AD65" s="18"/>
    </row>
    <row r="66" spans="3:30" ht="15" customHeight="1" x14ac:dyDescent="0.2">
      <c r="C66" s="104"/>
      <c r="I66" s="7"/>
      <c r="J66" s="66"/>
      <c r="K66" s="18"/>
      <c r="L66" s="18"/>
      <c r="M66" s="18"/>
      <c r="N66" s="18"/>
      <c r="O66" s="333"/>
      <c r="P66" s="334"/>
      <c r="Q66" s="7"/>
      <c r="R66" s="46"/>
      <c r="S66" s="46"/>
      <c r="T66" s="11"/>
      <c r="U66" s="46"/>
      <c r="V66" s="46"/>
      <c r="W66" s="18"/>
      <c r="X66" s="18"/>
      <c r="Y66" s="18"/>
      <c r="Z66" s="18"/>
      <c r="AA66" s="18"/>
      <c r="AB66" s="18"/>
      <c r="AC66" s="18"/>
      <c r="AD66" s="18"/>
    </row>
    <row r="67" spans="3:30" ht="15" customHeight="1" x14ac:dyDescent="0.25">
      <c r="C67" s="104"/>
      <c r="I67" s="7"/>
      <c r="J67" s="27"/>
      <c r="K67" s="26"/>
      <c r="L67" s="26"/>
      <c r="M67" s="26"/>
      <c r="N67" s="18"/>
      <c r="O67" s="17"/>
      <c r="P67" s="98"/>
      <c r="Q67" s="7"/>
      <c r="R67" s="46"/>
      <c r="S67" s="46"/>
      <c r="T67" s="11"/>
      <c r="U67" s="46"/>
      <c r="V67" s="46"/>
      <c r="W67" s="18"/>
      <c r="X67" s="18"/>
      <c r="Y67" s="18"/>
      <c r="Z67" s="18"/>
      <c r="AA67" s="18"/>
      <c r="AB67" s="18"/>
      <c r="AC67" s="18"/>
      <c r="AD67" s="18"/>
    </row>
    <row r="68" spans="3:30" ht="15" customHeight="1" x14ac:dyDescent="0.25">
      <c r="C68" s="104"/>
      <c r="I68" s="7"/>
      <c r="J68" s="89" t="s">
        <v>1420</v>
      </c>
      <c r="K68" s="90"/>
      <c r="L68" s="90"/>
      <c r="M68" s="90"/>
      <c r="N68" s="91"/>
      <c r="O68" s="256" t="s">
        <v>1418</v>
      </c>
      <c r="P68" s="257"/>
      <c r="Q68" s="7"/>
      <c r="R68" s="46"/>
      <c r="S68" s="46"/>
      <c r="T68" s="11"/>
      <c r="U68" s="46"/>
      <c r="V68" s="46"/>
      <c r="W68" s="18"/>
      <c r="X68" s="18"/>
      <c r="Y68" s="18"/>
      <c r="Z68" s="18"/>
      <c r="AA68" s="18"/>
      <c r="AB68" s="18"/>
      <c r="AC68" s="18"/>
      <c r="AD68" s="18"/>
    </row>
    <row r="69" spans="3:30" ht="15" customHeight="1" x14ac:dyDescent="0.2">
      <c r="C69" s="104"/>
      <c r="I69" s="7"/>
      <c r="J69" s="110" t="s">
        <v>970</v>
      </c>
      <c r="K69" s="260"/>
      <c r="L69" s="261"/>
      <c r="M69" s="18"/>
      <c r="N69" s="60" t="s">
        <v>849</v>
      </c>
      <c r="O69" s="260"/>
      <c r="P69" s="261"/>
      <c r="Q69" s="7"/>
      <c r="R69" s="46"/>
      <c r="S69" s="46"/>
      <c r="T69" s="11"/>
      <c r="U69" s="46"/>
      <c r="V69" s="46"/>
      <c r="W69" s="18"/>
      <c r="X69" s="18"/>
      <c r="Y69" s="18"/>
      <c r="Z69" s="18"/>
      <c r="AA69" s="18"/>
      <c r="AB69" s="18"/>
      <c r="AC69" s="18"/>
      <c r="AD69" s="18"/>
    </row>
    <row r="70" spans="3:30" ht="15" customHeight="1" x14ac:dyDescent="0.25">
      <c r="C70" s="104"/>
      <c r="I70" s="7"/>
      <c r="J70" s="110" t="s">
        <v>848</v>
      </c>
      <c r="K70" s="335"/>
      <c r="L70" s="336"/>
      <c r="M70" s="16"/>
      <c r="N70" s="17"/>
      <c r="O70" s="69"/>
      <c r="P70" s="98"/>
      <c r="Q70" s="7"/>
      <c r="R70" s="46"/>
      <c r="S70" s="46"/>
      <c r="T70" s="11"/>
      <c r="U70" s="46"/>
      <c r="V70" s="46"/>
      <c r="W70" s="18"/>
      <c r="X70" s="18"/>
      <c r="Y70" s="18"/>
      <c r="Z70" s="18"/>
      <c r="AA70" s="18"/>
      <c r="AB70" s="18"/>
      <c r="AC70" s="18"/>
      <c r="AD70" s="18"/>
    </row>
    <row r="71" spans="3:30" ht="18" customHeight="1" x14ac:dyDescent="0.2">
      <c r="C71" s="104"/>
      <c r="I71" s="7"/>
      <c r="J71" s="99"/>
      <c r="K71" s="72" t="s">
        <v>845</v>
      </c>
      <c r="L71" s="72" t="s">
        <v>846</v>
      </c>
      <c r="M71" s="72" t="s">
        <v>850</v>
      </c>
      <c r="N71" s="71" t="s">
        <v>851</v>
      </c>
      <c r="O71" s="298"/>
      <c r="P71" s="300"/>
      <c r="Q71" s="7"/>
      <c r="R71" s="46"/>
      <c r="S71" s="46"/>
      <c r="T71" s="11"/>
      <c r="U71" s="46"/>
      <c r="V71" s="46"/>
      <c r="W71" s="18"/>
      <c r="X71" s="18"/>
      <c r="Y71" s="18"/>
      <c r="Z71" s="18"/>
      <c r="AA71" s="18"/>
      <c r="AB71" s="18"/>
      <c r="AC71" s="18"/>
      <c r="AD71" s="18"/>
    </row>
    <row r="72" spans="3:30" ht="19.5" customHeight="1" x14ac:dyDescent="0.2">
      <c r="C72" s="104"/>
      <c r="I72" s="7"/>
      <c r="J72" s="100" t="s">
        <v>991</v>
      </c>
      <c r="K72" s="73"/>
      <c r="L72" s="73"/>
      <c r="M72" s="73"/>
      <c r="N72" s="71" t="s">
        <v>853</v>
      </c>
      <c r="O72" s="298"/>
      <c r="P72" s="300"/>
      <c r="Q72" s="7"/>
      <c r="R72" s="46"/>
      <c r="S72" s="46"/>
      <c r="T72" s="7"/>
      <c r="U72" s="46"/>
      <c r="V72" s="46"/>
      <c r="W72" s="18"/>
      <c r="X72" s="18"/>
      <c r="Y72" s="18"/>
      <c r="Z72" s="18"/>
      <c r="AA72" s="18"/>
      <c r="AB72" s="18"/>
      <c r="AC72" s="18"/>
      <c r="AD72" s="18"/>
    </row>
    <row r="73" spans="3:30" ht="18" customHeight="1" x14ac:dyDescent="0.2">
      <c r="C73" s="104"/>
      <c r="I73" s="7"/>
      <c r="J73" s="99" t="s">
        <v>984</v>
      </c>
      <c r="K73" s="298"/>
      <c r="L73" s="299"/>
      <c r="M73" s="300"/>
      <c r="N73" s="60" t="s">
        <v>852</v>
      </c>
      <c r="O73" s="260"/>
      <c r="P73" s="261"/>
      <c r="Q73" s="7"/>
      <c r="R73" s="46"/>
      <c r="S73" s="46"/>
      <c r="T73" s="11"/>
      <c r="U73" s="46"/>
      <c r="V73" s="46"/>
      <c r="W73" s="18"/>
      <c r="X73" s="18"/>
      <c r="Y73" s="18"/>
      <c r="Z73" s="18"/>
      <c r="AA73" s="18"/>
      <c r="AB73" s="18"/>
      <c r="AC73" s="18"/>
      <c r="AD73" s="18"/>
    </row>
    <row r="74" spans="3:30" ht="18" customHeight="1" x14ac:dyDescent="0.25">
      <c r="C74" s="104"/>
      <c r="I74" s="7"/>
      <c r="J74" s="99" t="s">
        <v>985</v>
      </c>
      <c r="K74" s="298"/>
      <c r="L74" s="299"/>
      <c r="M74" s="300"/>
      <c r="N74" s="17"/>
      <c r="O74" s="18"/>
      <c r="P74" s="98"/>
      <c r="Q74" s="7"/>
      <c r="R74" s="46"/>
      <c r="S74" s="46"/>
      <c r="T74" s="11"/>
      <c r="U74" s="46"/>
      <c r="V74" s="46"/>
      <c r="W74" s="18"/>
      <c r="X74" s="18"/>
      <c r="Y74" s="18"/>
      <c r="Z74" s="18"/>
      <c r="AA74" s="18"/>
      <c r="AB74" s="18"/>
      <c r="AC74" s="18"/>
      <c r="AD74" s="18"/>
    </row>
    <row r="75" spans="3:30" ht="17.25" customHeight="1" x14ac:dyDescent="0.25">
      <c r="C75" s="18"/>
      <c r="D75" s="32"/>
      <c r="E75" s="84"/>
      <c r="F75" s="232"/>
      <c r="G75" s="232"/>
      <c r="H75" s="232"/>
      <c r="I75" s="7"/>
      <c r="J75" s="101" t="s">
        <v>835</v>
      </c>
      <c r="K75" s="298"/>
      <c r="L75" s="299"/>
      <c r="M75" s="300"/>
      <c r="N75" s="33"/>
      <c r="O75" s="33"/>
      <c r="P75" s="102"/>
      <c r="Q75" s="7"/>
      <c r="R75" s="46"/>
      <c r="S75" s="46"/>
      <c r="T75" s="46"/>
      <c r="U75" s="46"/>
      <c r="V75" s="46"/>
      <c r="W75" s="18"/>
      <c r="X75" s="18"/>
      <c r="Y75" s="18"/>
      <c r="Z75" s="18"/>
      <c r="AA75" s="18"/>
      <c r="AB75" s="18"/>
      <c r="AC75" s="18"/>
      <c r="AD75" s="18"/>
    </row>
    <row r="76" spans="3:30" ht="15.75" customHeight="1" x14ac:dyDescent="0.2">
      <c r="D76" s="10"/>
      <c r="G76" s="140"/>
      <c r="I76" s="124"/>
      <c r="J76" s="125"/>
      <c r="Q76" s="7"/>
      <c r="R76" s="46"/>
      <c r="S76" s="46"/>
      <c r="T76" s="46"/>
      <c r="U76" s="46"/>
      <c r="V76" s="46"/>
      <c r="W76" s="18"/>
      <c r="X76" s="18"/>
      <c r="Y76" s="18"/>
      <c r="Z76" s="18"/>
      <c r="AA76" s="18"/>
      <c r="AB76" s="18"/>
      <c r="AC76" s="18"/>
      <c r="AD76" s="18"/>
    </row>
    <row r="77" spans="3:30" ht="3.75" customHeight="1" x14ac:dyDescent="0.25">
      <c r="D77" s="16"/>
      <c r="E77" s="67"/>
      <c r="F77" s="68"/>
      <c r="G77" s="68"/>
      <c r="H77" s="68"/>
      <c r="I77" s="7"/>
      <c r="J77" s="26"/>
      <c r="K77" s="26"/>
      <c r="L77" s="26"/>
      <c r="M77" s="26"/>
      <c r="N77" s="26"/>
      <c r="O77" s="26"/>
      <c r="P77" s="26"/>
      <c r="Q77" s="7"/>
      <c r="R77" s="46"/>
      <c r="S77" s="46"/>
      <c r="T77" s="46"/>
      <c r="U77" s="46"/>
      <c r="V77" s="46"/>
      <c r="W77" s="18"/>
      <c r="X77" s="18"/>
      <c r="Y77" s="18"/>
      <c r="Z77" s="18"/>
      <c r="AA77" s="18"/>
      <c r="AB77" s="18"/>
      <c r="AC77" s="18"/>
      <c r="AD77" s="18"/>
    </row>
    <row r="78" spans="3:30" ht="18" customHeight="1" x14ac:dyDescent="0.25">
      <c r="C78" s="54"/>
      <c r="D78" s="26" t="s">
        <v>1577</v>
      </c>
      <c r="E78" s="26"/>
      <c r="F78" s="26"/>
      <c r="G78" s="26"/>
      <c r="H78" s="26"/>
      <c r="I78" s="7"/>
      <c r="J78" s="49"/>
      <c r="P78" s="47"/>
      <c r="Q78" s="26"/>
    </row>
    <row r="79" spans="3:30" ht="18" customHeight="1" x14ac:dyDescent="0.25">
      <c r="C79" s="54"/>
      <c r="D79" s="26"/>
      <c r="E79" s="23"/>
      <c r="F79" s="26"/>
      <c r="G79" s="68"/>
      <c r="H79" s="26"/>
      <c r="I79" s="26"/>
      <c r="J79" s="69"/>
      <c r="P79" s="47"/>
      <c r="Q79" s="26"/>
    </row>
    <row r="80" spans="3:30" ht="20.100000000000001" customHeight="1" x14ac:dyDescent="0.2">
      <c r="C80" s="54"/>
      <c r="D80" s="49"/>
      <c r="E80" s="23"/>
      <c r="F80" s="328"/>
      <c r="G80" s="328"/>
      <c r="H80" s="328"/>
      <c r="I80" s="49"/>
      <c r="J80" s="69"/>
      <c r="P80" s="47"/>
      <c r="Q80" s="47"/>
      <c r="R80" s="48"/>
    </row>
    <row r="81" spans="3:18" ht="5.25" customHeight="1" x14ac:dyDescent="0.2">
      <c r="C81" s="54"/>
      <c r="D81" s="69"/>
      <c r="E81" s="70"/>
      <c r="F81" s="70"/>
      <c r="G81" s="70"/>
      <c r="H81" s="70"/>
      <c r="I81" s="69"/>
      <c r="J81" s="69"/>
      <c r="P81" s="47"/>
      <c r="Q81" s="47"/>
      <c r="R81" s="48"/>
    </row>
    <row r="82" spans="3:18" ht="20.100000000000001" customHeight="1" x14ac:dyDescent="0.2">
      <c r="C82" s="54"/>
      <c r="D82" s="69"/>
      <c r="E82" s="71"/>
      <c r="F82" s="72"/>
      <c r="G82" s="72"/>
      <c r="H82" s="72"/>
      <c r="I82" s="69"/>
      <c r="J82" s="69"/>
      <c r="P82" s="47"/>
      <c r="Q82" s="47"/>
      <c r="R82" s="48"/>
    </row>
    <row r="83" spans="3:18" ht="20.100000000000001" customHeight="1" x14ac:dyDescent="0.2">
      <c r="C83" s="54"/>
      <c r="D83" s="69"/>
      <c r="E83" s="71"/>
      <c r="F83" s="77"/>
      <c r="G83" s="77"/>
      <c r="H83" s="77"/>
      <c r="I83" s="69"/>
      <c r="J83" s="69"/>
      <c r="P83" s="47"/>
      <c r="Q83" s="47"/>
      <c r="R83" s="48"/>
    </row>
    <row r="84" spans="3:18" ht="20.100000000000001" customHeight="1" x14ac:dyDescent="0.25">
      <c r="C84" s="54"/>
      <c r="D84" s="16"/>
      <c r="E84" s="16"/>
      <c r="F84" s="8"/>
      <c r="G84" s="9"/>
      <c r="H84" s="21"/>
      <c r="I84" s="69"/>
      <c r="J84" s="69"/>
      <c r="P84" s="47"/>
      <c r="Q84" s="47"/>
      <c r="R84" s="48"/>
    </row>
    <row r="85" spans="3:18" ht="20.100000000000001" customHeight="1" x14ac:dyDescent="0.2">
      <c r="C85" s="54"/>
      <c r="D85" s="69"/>
      <c r="E85" s="71"/>
      <c r="F85" s="337"/>
      <c r="G85" s="337"/>
      <c r="H85" s="337"/>
      <c r="I85" s="69"/>
      <c r="Q85" s="47"/>
      <c r="R85" s="48"/>
    </row>
    <row r="86" spans="3:18" ht="20.100000000000001" customHeight="1" x14ac:dyDescent="0.2">
      <c r="C86" s="54"/>
      <c r="D86" s="69"/>
      <c r="E86" s="71"/>
      <c r="F86" s="337"/>
      <c r="G86" s="337"/>
      <c r="H86" s="337"/>
      <c r="I86" s="69"/>
      <c r="Q86" s="47"/>
      <c r="R86" s="48"/>
    </row>
    <row r="87" spans="3:18" x14ac:dyDescent="0.2">
      <c r="E87" s="18"/>
      <c r="F87" s="18"/>
      <c r="G87" s="18"/>
      <c r="H87" s="18"/>
    </row>
    <row r="88" spans="3:18" x14ac:dyDescent="0.2">
      <c r="E88" s="18"/>
      <c r="F88" s="18"/>
      <c r="G88" s="18"/>
      <c r="H88" s="18"/>
    </row>
    <row r="89" spans="3:18" x14ac:dyDescent="0.2">
      <c r="E89" s="18"/>
      <c r="F89" s="18"/>
      <c r="G89" s="18"/>
      <c r="H89" s="18"/>
    </row>
    <row r="90" spans="3:18" x14ac:dyDescent="0.2">
      <c r="E90" s="18"/>
      <c r="F90" s="18"/>
      <c r="G90" s="18"/>
      <c r="H90" s="18"/>
      <c r="J90" s="18"/>
      <c r="K90" s="18"/>
      <c r="L90" s="18"/>
      <c r="M90" s="18"/>
      <c r="N90" s="18"/>
      <c r="O90" s="18"/>
      <c r="P90" s="18"/>
    </row>
    <row r="91" spans="3:18" x14ac:dyDescent="0.2">
      <c r="E91" s="18"/>
      <c r="F91" s="18"/>
      <c r="G91" s="18"/>
      <c r="H91" s="18"/>
      <c r="J91" s="18"/>
      <c r="K91" s="18"/>
      <c r="L91" s="18"/>
      <c r="M91" s="18"/>
      <c r="N91" s="18"/>
      <c r="O91" s="18"/>
      <c r="P91" s="18"/>
    </row>
    <row r="92" spans="3:18" x14ac:dyDescent="0.2">
      <c r="E92" s="18"/>
      <c r="F92" s="18"/>
      <c r="G92" s="18"/>
      <c r="H92" s="18"/>
      <c r="J92" s="18"/>
      <c r="K92" s="18"/>
      <c r="L92" s="18"/>
      <c r="M92" s="18"/>
      <c r="N92" s="18"/>
      <c r="O92" s="18"/>
      <c r="P92" s="18"/>
    </row>
    <row r="93" spans="3:18" x14ac:dyDescent="0.2">
      <c r="J93" s="18"/>
      <c r="K93" s="18"/>
      <c r="L93" s="18"/>
      <c r="M93" s="18"/>
      <c r="N93" s="18"/>
      <c r="O93" s="18"/>
      <c r="P93" s="18"/>
    </row>
    <row r="94" spans="3:18" x14ac:dyDescent="0.2">
      <c r="J94" s="18"/>
      <c r="K94" s="18"/>
      <c r="L94" s="18"/>
      <c r="M94" s="18"/>
      <c r="N94" s="18"/>
      <c r="O94" s="18"/>
      <c r="P94" s="18"/>
    </row>
    <row r="95" spans="3:18" x14ac:dyDescent="0.2">
      <c r="J95" s="18"/>
      <c r="K95" s="18"/>
      <c r="L95" s="18"/>
      <c r="M95" s="18"/>
      <c r="N95" s="18"/>
      <c r="O95" s="18"/>
      <c r="P95" s="18"/>
    </row>
    <row r="96" spans="3:18" x14ac:dyDescent="0.2">
      <c r="J96" s="18"/>
      <c r="K96" s="18"/>
      <c r="L96" s="60"/>
      <c r="M96" s="327"/>
      <c r="N96" s="327"/>
      <c r="O96" s="47"/>
      <c r="P96" s="47"/>
    </row>
    <row r="97" spans="10:16" x14ac:dyDescent="0.2">
      <c r="J97" s="18"/>
      <c r="K97" s="18"/>
      <c r="L97" s="69"/>
      <c r="M97" s="49"/>
      <c r="N97" s="47"/>
      <c r="O97" s="47"/>
      <c r="P97" s="47"/>
    </row>
    <row r="98" spans="10:16" x14ac:dyDescent="0.2">
      <c r="J98" s="18"/>
      <c r="K98" s="18"/>
      <c r="L98" s="71"/>
      <c r="M98" s="57"/>
      <c r="N98" s="57"/>
      <c r="O98" s="57"/>
      <c r="P98" s="47"/>
    </row>
    <row r="99" spans="10:16" x14ac:dyDescent="0.2">
      <c r="J99" s="18"/>
      <c r="K99" s="18"/>
      <c r="L99" s="71"/>
      <c r="M99" s="327"/>
      <c r="N99" s="327"/>
      <c r="O99" s="327"/>
      <c r="P99" s="47"/>
    </row>
    <row r="100" spans="10:16" x14ac:dyDescent="0.2">
      <c r="J100" s="18"/>
      <c r="K100" s="18"/>
      <c r="L100" s="60"/>
      <c r="M100" s="327"/>
      <c r="N100" s="327"/>
      <c r="O100" s="327"/>
      <c r="P100" s="47"/>
    </row>
    <row r="101" spans="10:16" x14ac:dyDescent="0.2">
      <c r="J101" s="18"/>
      <c r="K101" s="18"/>
      <c r="L101" s="18"/>
      <c r="M101" s="18"/>
      <c r="N101" s="18"/>
      <c r="O101" s="18"/>
      <c r="P101" s="47"/>
    </row>
    <row r="102" spans="10:16" x14ac:dyDescent="0.2">
      <c r="J102" s="18"/>
      <c r="K102" s="18"/>
      <c r="L102" s="18"/>
      <c r="M102" s="18"/>
      <c r="N102" s="18"/>
      <c r="O102" s="18"/>
      <c r="P102" s="47"/>
    </row>
    <row r="103" spans="10:16" x14ac:dyDescent="0.2">
      <c r="J103" s="18"/>
      <c r="K103" s="18"/>
      <c r="L103" s="18"/>
      <c r="M103" s="18"/>
      <c r="N103" s="18"/>
      <c r="O103" s="18"/>
      <c r="P103" s="18"/>
    </row>
    <row r="104" spans="10:16" x14ac:dyDescent="0.2">
      <c r="J104" s="18"/>
      <c r="K104" s="18"/>
      <c r="L104" s="18"/>
      <c r="M104" s="18"/>
      <c r="N104" s="18"/>
      <c r="O104" s="18"/>
      <c r="P104" s="18"/>
    </row>
    <row r="105" spans="10:16" x14ac:dyDescent="0.2">
      <c r="J105" s="18"/>
      <c r="K105" s="18"/>
      <c r="L105" s="18"/>
      <c r="M105" s="18"/>
      <c r="N105" s="18"/>
      <c r="O105" s="18"/>
      <c r="P105" s="18"/>
    </row>
    <row r="106" spans="10:16" x14ac:dyDescent="0.2">
      <c r="J106" s="18"/>
      <c r="K106" s="18"/>
      <c r="L106" s="18"/>
      <c r="M106" s="18"/>
      <c r="N106" s="18"/>
      <c r="O106" s="18"/>
      <c r="P106" s="18"/>
    </row>
    <row r="107" spans="10:16" x14ac:dyDescent="0.2">
      <c r="J107" s="18"/>
      <c r="K107" s="18"/>
      <c r="L107" s="18"/>
      <c r="M107" s="18"/>
      <c r="N107" s="18"/>
      <c r="O107" s="18"/>
      <c r="P107" s="18"/>
    </row>
    <row r="108" spans="10:16" x14ac:dyDescent="0.2">
      <c r="J108" s="18"/>
      <c r="K108" s="18"/>
      <c r="L108" s="18"/>
      <c r="M108" s="18"/>
      <c r="N108" s="18"/>
      <c r="O108" s="18"/>
      <c r="P108" s="18"/>
    </row>
  </sheetData>
  <dataConsolidate/>
  <mergeCells count="73">
    <mergeCell ref="L28:N28"/>
    <mergeCell ref="G27:H27"/>
    <mergeCell ref="L15:P15"/>
    <mergeCell ref="F21:P23"/>
    <mergeCell ref="M20:P20"/>
    <mergeCell ref="M19:P19"/>
    <mergeCell ref="M18:P18"/>
    <mergeCell ref="F17:H17"/>
    <mergeCell ref="G28:H28"/>
    <mergeCell ref="M99:O99"/>
    <mergeCell ref="M100:O100"/>
    <mergeCell ref="F80:H80"/>
    <mergeCell ref="M96:N96"/>
    <mergeCell ref="K65:L65"/>
    <mergeCell ref="O65:P66"/>
    <mergeCell ref="K69:L69"/>
    <mergeCell ref="O69:P69"/>
    <mergeCell ref="K73:M73"/>
    <mergeCell ref="K70:L70"/>
    <mergeCell ref="O73:P73"/>
    <mergeCell ref="O72:P72"/>
    <mergeCell ref="O71:P71"/>
    <mergeCell ref="F85:H85"/>
    <mergeCell ref="F86:H86"/>
    <mergeCell ref="K75:M75"/>
    <mergeCell ref="K74:M74"/>
    <mergeCell ref="D4:M5"/>
    <mergeCell ref="F19:I19"/>
    <mergeCell ref="F13:K13"/>
    <mergeCell ref="F8:I8"/>
    <mergeCell ref="F10:I10"/>
    <mergeCell ref="D8:E8"/>
    <mergeCell ref="K10:L10"/>
    <mergeCell ref="F6:G6"/>
    <mergeCell ref="L12:M12"/>
    <mergeCell ref="M10:P10"/>
    <mergeCell ref="M17:P17"/>
    <mergeCell ref="M16:P16"/>
    <mergeCell ref="M13:P13"/>
    <mergeCell ref="M14:P14"/>
    <mergeCell ref="L26:N26"/>
    <mergeCell ref="D16:E16"/>
    <mergeCell ref="L32:P32"/>
    <mergeCell ref="L34:M34"/>
    <mergeCell ref="O34:P34"/>
    <mergeCell ref="E25:F25"/>
    <mergeCell ref="E26:F26"/>
    <mergeCell ref="E27:F27"/>
    <mergeCell ref="E28:F28"/>
    <mergeCell ref="J30:M30"/>
    <mergeCell ref="O25:P25"/>
    <mergeCell ref="O26:P26"/>
    <mergeCell ref="O27:P27"/>
    <mergeCell ref="O28:P28"/>
    <mergeCell ref="G25:H25"/>
    <mergeCell ref="G26:H26"/>
    <mergeCell ref="L27:N27"/>
    <mergeCell ref="N12:O12"/>
    <mergeCell ref="K8:N8"/>
    <mergeCell ref="F14:K14"/>
    <mergeCell ref="O61:P61"/>
    <mergeCell ref="O68:P68"/>
    <mergeCell ref="O63:P63"/>
    <mergeCell ref="K63:L63"/>
    <mergeCell ref="L36:P37"/>
    <mergeCell ref="M46:M47"/>
    <mergeCell ref="N46:N47"/>
    <mergeCell ref="P46:P47"/>
    <mergeCell ref="L43:P43"/>
    <mergeCell ref="L41:P41"/>
    <mergeCell ref="L39:P39"/>
    <mergeCell ref="O45:O47"/>
    <mergeCell ref="L25:N25"/>
  </mergeCells>
  <conditionalFormatting sqref="N59">
    <cfRule type="cellIs" dxfId="14" priority="2" operator="equal">
      <formula>"Recheck"</formula>
    </cfRule>
  </conditionalFormatting>
  <conditionalFormatting sqref="O59:P59">
    <cfRule type="cellIs" dxfId="13" priority="1" operator="equal">
      <formula>"Recheck"</formula>
    </cfRule>
  </conditionalFormatting>
  <dataValidations count="1">
    <dataValidation type="textLength" operator="lessThanOrEqual" allowBlank="1" showInputMessage="1" showErrorMessage="1" errorTitle="Project Name Too Long" error="The project name must be 30 or fewer characters." sqref="F19:I19" xr:uid="{00000000-0002-0000-0000-000000000000}">
      <formula1>30</formula1>
    </dataValidation>
  </dataValidations>
  <hyperlinks>
    <hyperlink ref="L12:M12" r:id="rId1" display="Dave Stone" xr:uid="{00000000-0004-0000-0000-000000000000}"/>
    <hyperlink ref="O68:P68" r:id="rId2" display="Chartfield Request Team" xr:uid="{00000000-0004-0000-0000-000001000000}"/>
    <hyperlink ref="N30" r:id="rId3" display="mailto:daniel.durack@northwestern.edu" xr:uid="{00000000-0004-0000-0000-000002000000}"/>
    <hyperlink ref="P30" r:id="rId4" xr:uid="{00000000-0004-0000-0000-000003000000}"/>
    <hyperlink ref="O61:P61" r:id="rId5" display="Travis Wood" xr:uid="{00000000-0004-0000-0000-000004000000}"/>
    <hyperlink ref="N12:O12" r:id="rId6" display="Bonnie Humphrey" xr:uid="{00000000-0004-0000-0000-000005000000}"/>
  </hyperlinks>
  <pageMargins left="0.2" right="0.2" top="0.53" bottom="0.42" header="0.28999999999999998" footer="0.2"/>
  <pageSetup scale="53" orientation="portrait" r:id="rId7"/>
  <legacyDrawing r:id="rId8"/>
  <extLst>
    <ext xmlns:x14="http://schemas.microsoft.com/office/spreadsheetml/2009/9/main" uri="{CCE6A557-97BC-4b89-ADB6-D9C93CAAB3DF}">
      <x14:dataValidations xmlns:xm="http://schemas.microsoft.com/office/excel/2006/main" count="13">
        <x14:dataValidation type="list" allowBlank="1" showInputMessage="1" showErrorMessage="1" xr:uid="{00000000-0002-0000-0000-000001000000}">
          <x14:formula1>
            <xm:f>'Dept All Other'!$T$2:$T$6</xm:f>
          </x14:formula1>
          <xm:sqref>F10:I10</xm:sqref>
        </x14:dataValidation>
        <x14:dataValidation type="list" allowBlank="1" showInputMessage="1" showErrorMessage="1" xr:uid="{00000000-0002-0000-0000-000002000000}">
          <x14:formula1>
            <xm:f>'Dept All Other'!$E$2:$E$14</xm:f>
          </x14:formula1>
          <xm:sqref>M10:P10</xm:sqref>
        </x14:dataValidation>
        <x14:dataValidation type="list" allowBlank="1" showInputMessage="1" showErrorMessage="1" xr:uid="{00000000-0002-0000-0000-000003000000}">
          <x14:formula1>
            <xm:f>'Dept All Other'!$V$2:$V$9</xm:f>
          </x14:formula1>
          <xm:sqref>M14</xm:sqref>
        </x14:dataValidation>
        <x14:dataValidation type="list" allowBlank="1" showInputMessage="1" showErrorMessage="1" xr:uid="{00000000-0002-0000-0000-000004000000}">
          <x14:formula1>
            <xm:f>'Dept All Other'!$R$2:$R$8</xm:f>
          </x14:formula1>
          <xm:sqref>G25:G28 O25:O28</xm:sqref>
        </x14:dataValidation>
        <x14:dataValidation type="list" allowBlank="1" showInputMessage="1" showErrorMessage="1" xr:uid="{00000000-0002-0000-0000-000005000000}">
          <x14:formula1>
            <xm:f>'Dept All Other'!$F$2:$F$10</xm:f>
          </x14:formula1>
          <xm:sqref>O34</xm:sqref>
        </x14:dataValidation>
        <x14:dataValidation type="list" allowBlank="1" showInputMessage="1" showErrorMessage="1" xr:uid="{00000000-0002-0000-0000-000006000000}">
          <x14:formula1>
            <xm:f>'Dept All Other'!$C$2:$C$74</xm:f>
          </x14:formula1>
          <xm:sqref>L39</xm:sqref>
        </x14:dataValidation>
        <x14:dataValidation type="list" allowBlank="1" showInputMessage="1" showErrorMessage="1" xr:uid="{00000000-0002-0000-0000-000007000000}">
          <x14:formula1>
            <xm:f>'Dept All Other'!$H$2:$H$16</xm:f>
          </x14:formula1>
          <xm:sqref>L41</xm:sqref>
        </x14:dataValidation>
        <x14:dataValidation type="list" allowBlank="1" showInputMessage="1" showErrorMessage="1" xr:uid="{00000000-0002-0000-0000-000008000000}">
          <x14:formula1>
            <xm:f>'Dept All Other'!$N$2:$N$9</xm:f>
          </x14:formula1>
          <xm:sqref>L43</xm:sqref>
        </x14:dataValidation>
        <x14:dataValidation type="list" allowBlank="1" showInputMessage="1" showErrorMessage="1" xr:uid="{00000000-0002-0000-0000-000009000000}">
          <x14:formula1>
            <xm:f>'Dept All Other'!$J$2:$J$6</xm:f>
          </x14:formula1>
          <xm:sqref>K65</xm:sqref>
        </x14:dataValidation>
        <x14:dataValidation type="list" allowBlank="1" showInputMessage="1" showErrorMessage="1" xr:uid="{00000000-0002-0000-0000-00000A000000}">
          <x14:formula1>
            <xm:f>'Dept All Other'!$L$2:$L$7</xm:f>
          </x14:formula1>
          <xm:sqref>O63</xm:sqref>
        </x14:dataValidation>
        <x14:dataValidation type="list" allowBlank="1" showInputMessage="1" showErrorMessage="1" xr:uid="{00000000-0002-0000-0000-00000B000000}">
          <x14:formula1>
            <xm:f>'Dept All Other'!$P$2:$P$27</xm:f>
          </x14:formula1>
          <xm:sqref>O65</xm:sqref>
        </x14:dataValidation>
        <x14:dataValidation type="list" allowBlank="1" showInputMessage="1" showErrorMessage="1" xr:uid="{00000000-0002-0000-0000-00000C000000}">
          <x14:formula1>
            <xm:f>Building!$O$4:$O$250</xm:f>
          </x14:formula1>
          <xm:sqref>L15:P15</xm:sqref>
        </x14:dataValidation>
        <x14:dataValidation type="list" allowBlank="1" showInputMessage="1" showErrorMessage="1" xr:uid="{00000000-0002-0000-0000-00000D000000}">
          <x14:formula1>
            <xm:f>'Acct Code'!$G$3:$G$115</xm:f>
          </x14:formula1>
          <xm:sqref>E56:E57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R69"/>
  <sheetViews>
    <sheetView zoomScale="70" zoomScaleNormal="70" workbookViewId="0">
      <selection activeCell="D47" sqref="D47"/>
    </sheetView>
  </sheetViews>
  <sheetFormatPr defaultColWidth="9.140625" defaultRowHeight="14.25" x14ac:dyDescent="0.2"/>
  <cols>
    <col min="1" max="1" width="10.42578125" style="142" customWidth="1"/>
    <col min="2" max="2" width="26.42578125" style="142" customWidth="1"/>
    <col min="3" max="3" width="20.140625" style="142" customWidth="1"/>
    <col min="4" max="13" width="15.7109375" style="142" customWidth="1"/>
    <col min="14" max="14" width="17.28515625" style="142" customWidth="1"/>
    <col min="15" max="18" width="15.7109375" style="142" customWidth="1"/>
    <col min="19" max="16384" width="9.140625" style="142"/>
  </cols>
  <sheetData>
    <row r="1" spans="1:18" x14ac:dyDescent="0.2">
      <c r="B1" s="143"/>
    </row>
    <row r="2" spans="1:18" ht="18" x14ac:dyDescent="0.25">
      <c r="B2" s="365" t="s">
        <v>1432</v>
      </c>
      <c r="C2" s="365"/>
      <c r="D2" s="365"/>
      <c r="E2" s="365"/>
      <c r="F2" s="365"/>
      <c r="G2" s="365"/>
      <c r="H2" s="365"/>
      <c r="I2" s="365"/>
      <c r="J2" s="365"/>
      <c r="K2" s="365"/>
      <c r="L2" s="365"/>
      <c r="M2" s="365"/>
      <c r="N2" s="365"/>
      <c r="O2" s="365"/>
      <c r="P2" s="365"/>
      <c r="Q2" s="365"/>
      <c r="R2" s="365"/>
    </row>
    <row r="3" spans="1:18" ht="18.75" x14ac:dyDescent="0.3">
      <c r="A3" s="182"/>
      <c r="B3" s="184" t="s">
        <v>1464</v>
      </c>
      <c r="C3" s="183"/>
      <c r="D3" s="173"/>
      <c r="E3" s="173"/>
      <c r="F3" s="173"/>
      <c r="G3" s="173"/>
      <c r="H3" s="173"/>
      <c r="I3" s="173"/>
      <c r="J3" s="173"/>
      <c r="K3" s="173"/>
      <c r="L3" s="173"/>
      <c r="M3" s="173"/>
      <c r="N3" s="173"/>
      <c r="O3" s="173"/>
      <c r="P3" s="173"/>
      <c r="Q3" s="155"/>
      <c r="R3" s="173"/>
    </row>
    <row r="4" spans="1:18" ht="15" x14ac:dyDescent="0.25"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5"/>
      <c r="Q4" s="155"/>
      <c r="R4" s="145"/>
    </row>
    <row r="5" spans="1:18" ht="15" x14ac:dyDescent="0.25">
      <c r="A5" s="367" t="s">
        <v>1493</v>
      </c>
      <c r="B5" s="368"/>
      <c r="C5" s="206" t="str">
        <f>ROUND((Form!$M$17-Form!$M$16)/365,1) &amp; " calendar years and " &amp; (YEAR(Form!M17)+IF(MONTH(Form!M17)&gt;8,1,0))-(YEAR(Form!M16)+IF(MONTH(Form!M16)&gt;8,1,0))+1 &amp; " total accouting years"</f>
        <v>0 calendar years and 1 total accouting years</v>
      </c>
      <c r="D5" s="203"/>
      <c r="E5" s="144"/>
      <c r="F5" s="144"/>
      <c r="G5" s="144"/>
      <c r="H5" s="144"/>
      <c r="I5" s="144"/>
      <c r="J5" s="144"/>
      <c r="K5" s="144"/>
      <c r="L5" s="144"/>
      <c r="M5" s="144"/>
      <c r="N5" s="144"/>
      <c r="O5" s="144"/>
      <c r="P5" s="145"/>
      <c r="Q5" s="155"/>
      <c r="R5" s="145"/>
    </row>
    <row r="6" spans="1:18" ht="15.75" thickBot="1" x14ac:dyDescent="0.3">
      <c r="D6" s="144"/>
      <c r="E6" s="144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5"/>
      <c r="Q6" s="155"/>
      <c r="R6" s="145"/>
    </row>
    <row r="7" spans="1:18" ht="15.75" thickBot="1" x14ac:dyDescent="0.3">
      <c r="B7" s="171" t="s">
        <v>1463</v>
      </c>
      <c r="D7" s="144" t="s">
        <v>1425</v>
      </c>
      <c r="E7" s="144" t="s">
        <v>1425</v>
      </c>
      <c r="F7" s="144" t="s">
        <v>1425</v>
      </c>
      <c r="G7" s="144" t="s">
        <v>1425</v>
      </c>
      <c r="H7" s="144" t="s">
        <v>1425</v>
      </c>
      <c r="I7" s="144" t="s">
        <v>1425</v>
      </c>
      <c r="J7" s="144" t="s">
        <v>1425</v>
      </c>
      <c r="K7" s="144" t="s">
        <v>1425</v>
      </c>
      <c r="L7" s="144" t="s">
        <v>1425</v>
      </c>
      <c r="M7" s="144" t="s">
        <v>1425</v>
      </c>
      <c r="N7" s="145"/>
      <c r="O7" s="155" t="s">
        <v>1428</v>
      </c>
      <c r="P7" s="145"/>
      <c r="Q7" s="145"/>
      <c r="R7" s="145"/>
    </row>
    <row r="8" spans="1:18" ht="15" x14ac:dyDescent="0.25">
      <c r="B8" s="366"/>
      <c r="C8" s="366"/>
      <c r="D8" s="147">
        <v>1</v>
      </c>
      <c r="E8" s="147">
        <v>2</v>
      </c>
      <c r="F8" s="147">
        <f t="shared" ref="F8:M8" si="0">+E8+1</f>
        <v>3</v>
      </c>
      <c r="G8" s="147">
        <f t="shared" si="0"/>
        <v>4</v>
      </c>
      <c r="H8" s="147">
        <f t="shared" si="0"/>
        <v>5</v>
      </c>
      <c r="I8" s="147">
        <f t="shared" si="0"/>
        <v>6</v>
      </c>
      <c r="J8" s="147">
        <f t="shared" si="0"/>
        <v>7</v>
      </c>
      <c r="K8" s="147">
        <f t="shared" si="0"/>
        <v>8</v>
      </c>
      <c r="L8" s="147">
        <f t="shared" si="0"/>
        <v>9</v>
      </c>
      <c r="M8" s="147">
        <f t="shared" si="0"/>
        <v>10</v>
      </c>
      <c r="N8" s="146" t="s">
        <v>1426</v>
      </c>
      <c r="O8" s="155" t="s">
        <v>1429</v>
      </c>
      <c r="P8" s="146" t="s">
        <v>1427</v>
      </c>
      <c r="Q8" s="145"/>
      <c r="R8" s="145"/>
    </row>
    <row r="9" spans="1:18" ht="15" x14ac:dyDescent="0.25">
      <c r="A9" s="153"/>
      <c r="B9" s="174" t="s">
        <v>1424</v>
      </c>
      <c r="C9" s="148">
        <f>ROUND(Form!F58,0)</f>
        <v>0</v>
      </c>
      <c r="D9" s="156">
        <v>0</v>
      </c>
      <c r="E9" s="156">
        <v>0</v>
      </c>
      <c r="F9" s="156">
        <v>0</v>
      </c>
      <c r="G9" s="156">
        <v>0</v>
      </c>
      <c r="H9" s="156">
        <v>0</v>
      </c>
      <c r="I9" s="156">
        <v>0</v>
      </c>
      <c r="J9" s="156">
        <v>0</v>
      </c>
      <c r="K9" s="156">
        <v>0</v>
      </c>
      <c r="L9" s="156">
        <v>0</v>
      </c>
      <c r="M9" s="156">
        <v>0</v>
      </c>
      <c r="N9" s="149">
        <f>SUM(D9:M9)</f>
        <v>0</v>
      </c>
      <c r="O9" s="205">
        <f>+C9-N9</f>
        <v>0</v>
      </c>
      <c r="P9" s="150" t="str">
        <f>IF(N9=C9,"Balanced","Not Balanced")</f>
        <v>Balanced</v>
      </c>
      <c r="Q9" s="145"/>
      <c r="R9" s="145"/>
    </row>
    <row r="10" spans="1:18" ht="15.75" thickBot="1" x14ac:dyDescent="0.3">
      <c r="A10" s="153"/>
      <c r="B10" s="154"/>
      <c r="C10" s="151"/>
      <c r="D10" s="144"/>
      <c r="E10" s="144"/>
      <c r="F10" s="144"/>
      <c r="G10" s="144"/>
      <c r="H10" s="144"/>
      <c r="I10" s="144"/>
      <c r="J10" s="144"/>
      <c r="K10" s="144"/>
      <c r="L10" s="144"/>
      <c r="M10" s="144"/>
      <c r="N10" s="144"/>
      <c r="O10" s="144"/>
      <c r="P10" s="151"/>
      <c r="Q10" s="151"/>
    </row>
    <row r="11" spans="1:18" ht="15.75" thickBot="1" x14ac:dyDescent="0.3">
      <c r="B11" s="171" t="s">
        <v>1482</v>
      </c>
      <c r="C11" s="145"/>
      <c r="D11" s="144" t="s">
        <v>1441</v>
      </c>
      <c r="E11" s="144" t="s">
        <v>1442</v>
      </c>
      <c r="F11" s="144" t="s">
        <v>1443</v>
      </c>
      <c r="G11" s="144" t="s">
        <v>1444</v>
      </c>
      <c r="H11" s="144" t="s">
        <v>1445</v>
      </c>
      <c r="I11" s="144" t="s">
        <v>1446</v>
      </c>
      <c r="J11" s="144" t="s">
        <v>1447</v>
      </c>
      <c r="K11" s="144" t="s">
        <v>1448</v>
      </c>
      <c r="L11" s="144" t="s">
        <v>1449</v>
      </c>
      <c r="M11" s="144" t="s">
        <v>1450</v>
      </c>
      <c r="N11" s="144" t="s">
        <v>1451</v>
      </c>
      <c r="O11" s="144" t="s">
        <v>1452</v>
      </c>
      <c r="P11" s="145"/>
      <c r="Q11" s="155" t="s">
        <v>1428</v>
      </c>
      <c r="R11" s="145"/>
    </row>
    <row r="12" spans="1:18" ht="15" x14ac:dyDescent="0.25">
      <c r="B12" s="207"/>
      <c r="C12" s="155"/>
      <c r="D12" s="147">
        <v>1</v>
      </c>
      <c r="E12" s="147">
        <v>2</v>
      </c>
      <c r="F12" s="147">
        <f t="shared" ref="F12" si="1">+E12+1</f>
        <v>3</v>
      </c>
      <c r="G12" s="147">
        <f t="shared" ref="G12" si="2">+F12+1</f>
        <v>4</v>
      </c>
      <c r="H12" s="147">
        <f t="shared" ref="H12" si="3">+G12+1</f>
        <v>5</v>
      </c>
      <c r="I12" s="147">
        <f t="shared" ref="I12" si="4">+H12+1</f>
        <v>6</v>
      </c>
      <c r="J12" s="147">
        <f t="shared" ref="J12" si="5">+I12+1</f>
        <v>7</v>
      </c>
      <c r="K12" s="147">
        <f t="shared" ref="K12" si="6">+J12+1</f>
        <v>8</v>
      </c>
      <c r="L12" s="147">
        <f t="shared" ref="L12" si="7">+K12+1</f>
        <v>9</v>
      </c>
      <c r="M12" s="147">
        <f t="shared" ref="M12" si="8">+L12+1</f>
        <v>10</v>
      </c>
      <c r="N12" s="147">
        <f t="shared" ref="N12" si="9">+M12+1</f>
        <v>11</v>
      </c>
      <c r="O12" s="144">
        <v>12</v>
      </c>
      <c r="P12" s="146" t="s">
        <v>1494</v>
      </c>
      <c r="Q12" s="155" t="s">
        <v>1429</v>
      </c>
      <c r="R12" s="146" t="s">
        <v>1427</v>
      </c>
    </row>
    <row r="13" spans="1:18" ht="15" x14ac:dyDescent="0.25">
      <c r="A13" s="153"/>
      <c r="B13" s="174" t="s">
        <v>1424</v>
      </c>
      <c r="C13" s="148">
        <f>D9</f>
        <v>0</v>
      </c>
      <c r="D13" s="156">
        <v>0</v>
      </c>
      <c r="E13" s="156">
        <v>0</v>
      </c>
      <c r="F13" s="156">
        <v>0</v>
      </c>
      <c r="G13" s="156">
        <v>0</v>
      </c>
      <c r="H13" s="156">
        <v>0</v>
      </c>
      <c r="I13" s="156">
        <v>0</v>
      </c>
      <c r="J13" s="156">
        <v>0</v>
      </c>
      <c r="K13" s="156">
        <v>0</v>
      </c>
      <c r="L13" s="156">
        <v>0</v>
      </c>
      <c r="M13" s="156">
        <v>0</v>
      </c>
      <c r="N13" s="156">
        <v>0</v>
      </c>
      <c r="O13" s="156">
        <v>0</v>
      </c>
      <c r="P13" s="149">
        <f>SUM(D13:O13)</f>
        <v>0</v>
      </c>
      <c r="Q13" s="205">
        <f>+C13-P13</f>
        <v>0</v>
      </c>
      <c r="R13" s="150" t="str">
        <f>IF(P13=C13,"Balanced","Not Balanced")</f>
        <v>Balanced</v>
      </c>
    </row>
    <row r="14" spans="1:18" ht="15.75" thickBot="1" x14ac:dyDescent="0.3">
      <c r="A14" s="153"/>
      <c r="B14" s="154"/>
      <c r="C14" s="151"/>
      <c r="D14" s="144"/>
      <c r="E14" s="144"/>
      <c r="F14" s="144"/>
      <c r="G14" s="144"/>
      <c r="H14" s="144"/>
      <c r="I14" s="144"/>
      <c r="J14" s="144"/>
      <c r="K14" s="144"/>
      <c r="L14" s="144"/>
      <c r="M14" s="144"/>
      <c r="N14" s="144"/>
      <c r="O14" s="144"/>
      <c r="P14" s="151"/>
      <c r="Q14" s="151"/>
    </row>
    <row r="15" spans="1:18" ht="15.75" thickBot="1" x14ac:dyDescent="0.3">
      <c r="B15" s="171" t="s">
        <v>1483</v>
      </c>
      <c r="C15" s="145"/>
      <c r="D15" s="144" t="s">
        <v>1441</v>
      </c>
      <c r="E15" s="144" t="s">
        <v>1442</v>
      </c>
      <c r="F15" s="144" t="s">
        <v>1443</v>
      </c>
      <c r="G15" s="144" t="s">
        <v>1444</v>
      </c>
      <c r="H15" s="144" t="s">
        <v>1445</v>
      </c>
      <c r="I15" s="144" t="s">
        <v>1446</v>
      </c>
      <c r="J15" s="144" t="s">
        <v>1447</v>
      </c>
      <c r="K15" s="144" t="s">
        <v>1448</v>
      </c>
      <c r="L15" s="144" t="s">
        <v>1449</v>
      </c>
      <c r="M15" s="144" t="s">
        <v>1450</v>
      </c>
      <c r="N15" s="144" t="s">
        <v>1451</v>
      </c>
      <c r="O15" s="144" t="s">
        <v>1452</v>
      </c>
      <c r="P15" s="145"/>
      <c r="Q15" s="155" t="s">
        <v>1428</v>
      </c>
      <c r="R15" s="145"/>
    </row>
    <row r="16" spans="1:18" ht="15" x14ac:dyDescent="0.25">
      <c r="B16" s="155"/>
      <c r="C16" s="155"/>
      <c r="D16" s="147">
        <v>1</v>
      </c>
      <c r="E16" s="147">
        <f t="shared" ref="E16" si="10">+D16+1</f>
        <v>2</v>
      </c>
      <c r="F16" s="147">
        <f t="shared" ref="F16" si="11">+E16+1</f>
        <v>3</v>
      </c>
      <c r="G16" s="147">
        <f t="shared" ref="G16" si="12">+F16+1</f>
        <v>4</v>
      </c>
      <c r="H16" s="147">
        <f t="shared" ref="H16" si="13">+G16+1</f>
        <v>5</v>
      </c>
      <c r="I16" s="147">
        <f t="shared" ref="I16" si="14">+H16+1</f>
        <v>6</v>
      </c>
      <c r="J16" s="147">
        <f t="shared" ref="J16" si="15">+I16+1</f>
        <v>7</v>
      </c>
      <c r="K16" s="147">
        <f t="shared" ref="K16" si="16">+J16+1</f>
        <v>8</v>
      </c>
      <c r="L16" s="147">
        <f t="shared" ref="L16" si="17">+K16+1</f>
        <v>9</v>
      </c>
      <c r="M16" s="147">
        <f t="shared" ref="M16" si="18">+L16+1</f>
        <v>10</v>
      </c>
      <c r="N16" s="147">
        <f t="shared" ref="N16" si="19">+M16+1</f>
        <v>11</v>
      </c>
      <c r="O16" s="144">
        <v>12</v>
      </c>
      <c r="P16" s="146" t="s">
        <v>1494</v>
      </c>
      <c r="Q16" s="155" t="s">
        <v>1429</v>
      </c>
      <c r="R16" s="146" t="s">
        <v>1427</v>
      </c>
    </row>
    <row r="17" spans="1:18" ht="15" x14ac:dyDescent="0.25">
      <c r="A17" s="153"/>
      <c r="B17" s="174" t="s">
        <v>1424</v>
      </c>
      <c r="C17" s="148">
        <f>E9</f>
        <v>0</v>
      </c>
      <c r="D17" s="156">
        <v>0</v>
      </c>
      <c r="E17" s="156">
        <v>0</v>
      </c>
      <c r="F17" s="156">
        <v>0</v>
      </c>
      <c r="G17" s="156">
        <v>0</v>
      </c>
      <c r="H17" s="156">
        <v>0</v>
      </c>
      <c r="I17" s="156">
        <v>0</v>
      </c>
      <c r="J17" s="156">
        <v>0</v>
      </c>
      <c r="K17" s="156">
        <v>0</v>
      </c>
      <c r="L17" s="156">
        <v>0</v>
      </c>
      <c r="M17" s="156">
        <v>0</v>
      </c>
      <c r="N17" s="156">
        <v>0</v>
      </c>
      <c r="O17" s="156">
        <v>0</v>
      </c>
      <c r="P17" s="149">
        <f>SUM(D17:O17)</f>
        <v>0</v>
      </c>
      <c r="Q17" s="205">
        <f>+C17-P17</f>
        <v>0</v>
      </c>
      <c r="R17" s="150" t="str">
        <f>IF(P17=C17,"Balanced","Not Balanced")</f>
        <v>Balanced</v>
      </c>
    </row>
    <row r="18" spans="1:18" ht="15.75" thickBot="1" x14ac:dyDescent="0.3">
      <c r="A18" s="153"/>
      <c r="B18" s="154"/>
      <c r="C18" s="151"/>
      <c r="D18" s="144"/>
      <c r="E18" s="144"/>
      <c r="F18" s="144"/>
      <c r="G18" s="144"/>
      <c r="H18" s="144"/>
      <c r="I18" s="144"/>
      <c r="J18" s="144"/>
      <c r="K18" s="144"/>
      <c r="L18" s="144"/>
      <c r="M18" s="144"/>
      <c r="N18" s="144"/>
      <c r="O18" s="144"/>
      <c r="P18" s="151"/>
      <c r="Q18" s="151"/>
    </row>
    <row r="19" spans="1:18" ht="15.75" thickBot="1" x14ac:dyDescent="0.3">
      <c r="B19" s="171" t="s">
        <v>1484</v>
      </c>
      <c r="C19" s="145"/>
      <c r="D19" s="144" t="s">
        <v>1441</v>
      </c>
      <c r="E19" s="144" t="s">
        <v>1442</v>
      </c>
      <c r="F19" s="144" t="s">
        <v>1443</v>
      </c>
      <c r="G19" s="144" t="s">
        <v>1444</v>
      </c>
      <c r="H19" s="144" t="s">
        <v>1445</v>
      </c>
      <c r="I19" s="144" t="s">
        <v>1446</v>
      </c>
      <c r="J19" s="144" t="s">
        <v>1447</v>
      </c>
      <c r="K19" s="144" t="s">
        <v>1448</v>
      </c>
      <c r="L19" s="144" t="s">
        <v>1449</v>
      </c>
      <c r="M19" s="144" t="s">
        <v>1450</v>
      </c>
      <c r="N19" s="144" t="s">
        <v>1451</v>
      </c>
      <c r="O19" s="144" t="s">
        <v>1452</v>
      </c>
      <c r="P19" s="145"/>
      <c r="Q19" s="155" t="s">
        <v>1428</v>
      </c>
      <c r="R19" s="145"/>
    </row>
    <row r="20" spans="1:18" ht="15" x14ac:dyDescent="0.25">
      <c r="B20" s="155"/>
      <c r="C20" s="155"/>
      <c r="D20" s="147">
        <v>1</v>
      </c>
      <c r="E20" s="147">
        <f t="shared" ref="E20" si="20">+D20+1</f>
        <v>2</v>
      </c>
      <c r="F20" s="147">
        <f t="shared" ref="F20" si="21">+E20+1</f>
        <v>3</v>
      </c>
      <c r="G20" s="147">
        <f t="shared" ref="G20" si="22">+F20+1</f>
        <v>4</v>
      </c>
      <c r="H20" s="147">
        <f t="shared" ref="H20" si="23">+G20+1</f>
        <v>5</v>
      </c>
      <c r="I20" s="147">
        <f t="shared" ref="I20" si="24">+H20+1</f>
        <v>6</v>
      </c>
      <c r="J20" s="147">
        <f t="shared" ref="J20" si="25">+I20+1</f>
        <v>7</v>
      </c>
      <c r="K20" s="147">
        <f t="shared" ref="K20" si="26">+J20+1</f>
        <v>8</v>
      </c>
      <c r="L20" s="147">
        <f t="shared" ref="L20" si="27">+K20+1</f>
        <v>9</v>
      </c>
      <c r="M20" s="147">
        <f t="shared" ref="M20" si="28">+L20+1</f>
        <v>10</v>
      </c>
      <c r="N20" s="147">
        <f t="shared" ref="N20" si="29">+M20+1</f>
        <v>11</v>
      </c>
      <c r="O20" s="144">
        <v>12</v>
      </c>
      <c r="P20" s="146" t="s">
        <v>1494</v>
      </c>
      <c r="Q20" s="155" t="s">
        <v>1429</v>
      </c>
      <c r="R20" s="146" t="s">
        <v>1427</v>
      </c>
    </row>
    <row r="21" spans="1:18" ht="15" x14ac:dyDescent="0.25">
      <c r="A21" s="153"/>
      <c r="B21" s="174" t="s">
        <v>1424</v>
      </c>
      <c r="C21" s="148">
        <f>F9</f>
        <v>0</v>
      </c>
      <c r="D21" s="156">
        <v>0</v>
      </c>
      <c r="E21" s="156">
        <v>0</v>
      </c>
      <c r="F21" s="156">
        <v>0</v>
      </c>
      <c r="G21" s="156">
        <v>0</v>
      </c>
      <c r="H21" s="156">
        <v>0</v>
      </c>
      <c r="I21" s="156">
        <v>0</v>
      </c>
      <c r="J21" s="156">
        <v>0</v>
      </c>
      <c r="K21" s="156">
        <v>0</v>
      </c>
      <c r="L21" s="156">
        <v>0</v>
      </c>
      <c r="M21" s="156">
        <v>0</v>
      </c>
      <c r="N21" s="156">
        <v>0</v>
      </c>
      <c r="O21" s="156">
        <v>0</v>
      </c>
      <c r="P21" s="149">
        <f>SUM(D21:O21)</f>
        <v>0</v>
      </c>
      <c r="Q21" s="205">
        <f>+C21-P21</f>
        <v>0</v>
      </c>
      <c r="R21" s="150" t="str">
        <f>IF(P21=C21,"Balanced","Not Balanced")</f>
        <v>Balanced</v>
      </c>
    </row>
    <row r="22" spans="1:18" ht="15" x14ac:dyDescent="0.25">
      <c r="A22" s="153"/>
      <c r="B22" s="154"/>
      <c r="C22" s="151"/>
      <c r="D22" s="144"/>
      <c r="E22" s="144"/>
      <c r="F22" s="144"/>
      <c r="G22" s="144"/>
      <c r="H22" s="144"/>
      <c r="I22" s="144"/>
      <c r="J22" s="144"/>
      <c r="K22" s="144"/>
      <c r="L22" s="144"/>
      <c r="M22" s="144"/>
      <c r="N22" s="144"/>
      <c r="O22" s="144"/>
      <c r="P22" s="151"/>
      <c r="Q22" s="151"/>
    </row>
    <row r="23" spans="1:18" ht="15" x14ac:dyDescent="0.25">
      <c r="A23" s="153"/>
      <c r="B23" s="154"/>
      <c r="C23" s="151"/>
      <c r="D23" s="144"/>
      <c r="E23" s="144"/>
      <c r="F23" s="144"/>
      <c r="G23" s="144"/>
      <c r="H23" s="144"/>
      <c r="I23" s="144"/>
      <c r="J23" s="144"/>
      <c r="K23" s="144"/>
      <c r="L23" s="144"/>
      <c r="M23" s="144"/>
      <c r="N23" s="144"/>
      <c r="O23" s="144"/>
      <c r="P23" s="151"/>
      <c r="Q23" s="151"/>
    </row>
    <row r="24" spans="1:18" ht="15" x14ac:dyDescent="0.25">
      <c r="B24" s="218" t="s">
        <v>1518</v>
      </c>
      <c r="C24" s="215"/>
      <c r="D24" s="215"/>
      <c r="E24" s="181"/>
      <c r="F24" s="181"/>
      <c r="G24" s="181"/>
      <c r="H24" s="181"/>
      <c r="I24" s="181"/>
      <c r="J24" s="181"/>
      <c r="K24" s="181"/>
      <c r="L24" s="181"/>
      <c r="M24" s="181"/>
      <c r="N24" s="181"/>
      <c r="O24" s="181"/>
      <c r="P24" s="151"/>
      <c r="Q24" s="151"/>
    </row>
    <row r="25" spans="1:18" x14ac:dyDescent="0.2">
      <c r="B25" s="152"/>
      <c r="C25" s="216" t="s">
        <v>1527</v>
      </c>
      <c r="D25" s="215" t="s">
        <v>1526</v>
      </c>
      <c r="E25" s="181"/>
      <c r="F25" s="181"/>
      <c r="G25" s="181"/>
      <c r="H25" s="181"/>
      <c r="I25" s="181"/>
      <c r="J25" s="181"/>
      <c r="K25" s="181"/>
      <c r="L25" s="181"/>
      <c r="M25" s="181"/>
      <c r="N25" s="181"/>
      <c r="O25" s="181"/>
      <c r="P25" s="151"/>
      <c r="Q25" s="151"/>
    </row>
    <row r="26" spans="1:18" ht="15" x14ac:dyDescent="0.2">
      <c r="B26" s="212" t="s">
        <v>1519</v>
      </c>
      <c r="C26" s="156"/>
      <c r="D26" s="214"/>
      <c r="E26" s="181"/>
      <c r="F26" s="217" t="s">
        <v>1528</v>
      </c>
      <c r="G26" s="356"/>
      <c r="H26" s="357"/>
      <c r="I26" s="357"/>
      <c r="J26" s="357"/>
      <c r="K26" s="357"/>
      <c r="L26" s="357"/>
      <c r="M26" s="357"/>
      <c r="N26" s="357"/>
      <c r="O26" s="358"/>
    </row>
    <row r="27" spans="1:18" x14ac:dyDescent="0.2">
      <c r="B27" s="212" t="s">
        <v>1520</v>
      </c>
      <c r="C27" s="156"/>
      <c r="D27" s="214"/>
      <c r="E27" s="181"/>
      <c r="F27" s="181"/>
      <c r="G27" s="359"/>
      <c r="H27" s="360"/>
      <c r="I27" s="360"/>
      <c r="J27" s="360"/>
      <c r="K27" s="360"/>
      <c r="L27" s="360"/>
      <c r="M27" s="360"/>
      <c r="N27" s="360"/>
      <c r="O27" s="361"/>
    </row>
    <row r="28" spans="1:18" x14ac:dyDescent="0.2">
      <c r="B28" s="212" t="s">
        <v>1521</v>
      </c>
      <c r="C28" s="156"/>
      <c r="D28" s="214"/>
      <c r="E28" s="216"/>
      <c r="F28" s="181"/>
      <c r="G28" s="359"/>
      <c r="H28" s="360"/>
      <c r="I28" s="360"/>
      <c r="J28" s="360"/>
      <c r="K28" s="360"/>
      <c r="L28" s="360"/>
      <c r="M28" s="360"/>
      <c r="N28" s="360"/>
      <c r="O28" s="361"/>
    </row>
    <row r="29" spans="1:18" x14ac:dyDescent="0.2">
      <c r="B29" s="212" t="s">
        <v>1522</v>
      </c>
      <c r="C29" s="156"/>
      <c r="D29" s="214"/>
      <c r="E29" s="181"/>
      <c r="F29" s="181"/>
      <c r="G29" s="359"/>
      <c r="H29" s="360"/>
      <c r="I29" s="360"/>
      <c r="J29" s="360"/>
      <c r="K29" s="360"/>
      <c r="L29" s="360"/>
      <c r="M29" s="360"/>
      <c r="N29" s="360"/>
      <c r="O29" s="361"/>
    </row>
    <row r="30" spans="1:18" x14ac:dyDescent="0.2">
      <c r="B30" s="212" t="s">
        <v>1523</v>
      </c>
      <c r="C30" s="156"/>
      <c r="D30" s="214"/>
      <c r="E30" s="181"/>
      <c r="F30" s="181"/>
      <c r="G30" s="359"/>
      <c r="H30" s="360"/>
      <c r="I30" s="360"/>
      <c r="J30" s="360"/>
      <c r="K30" s="360"/>
      <c r="L30" s="360"/>
      <c r="M30" s="360"/>
      <c r="N30" s="360"/>
      <c r="O30" s="361"/>
    </row>
    <row r="31" spans="1:18" x14ac:dyDescent="0.2">
      <c r="B31" s="212" t="s">
        <v>1524</v>
      </c>
      <c r="C31" s="156"/>
      <c r="D31" s="214"/>
      <c r="E31" s="181"/>
      <c r="F31" s="181"/>
      <c r="G31" s="359"/>
      <c r="H31" s="360"/>
      <c r="I31" s="360"/>
      <c r="J31" s="360"/>
      <c r="K31" s="360"/>
      <c r="L31" s="360"/>
      <c r="M31" s="360"/>
      <c r="N31" s="360"/>
      <c r="O31" s="361"/>
    </row>
    <row r="32" spans="1:18" x14ac:dyDescent="0.2">
      <c r="B32" s="212" t="s">
        <v>1525</v>
      </c>
      <c r="C32" s="156"/>
      <c r="D32" s="214"/>
      <c r="E32" s="181"/>
      <c r="F32" s="181"/>
      <c r="G32" s="359"/>
      <c r="H32" s="360"/>
      <c r="I32" s="360"/>
      <c r="J32" s="360"/>
      <c r="K32" s="360"/>
      <c r="L32" s="360"/>
      <c r="M32" s="360"/>
      <c r="N32" s="360"/>
      <c r="O32" s="361"/>
    </row>
    <row r="33" spans="1:18" x14ac:dyDescent="0.2">
      <c r="B33" s="151" t="s">
        <v>1426</v>
      </c>
      <c r="C33" s="148">
        <f>SUM(C26:C32)</f>
        <v>0</v>
      </c>
      <c r="D33" s="213">
        <f>SUM(D26:D32)</f>
        <v>0</v>
      </c>
      <c r="E33" s="151"/>
      <c r="F33" s="151"/>
      <c r="G33" s="362"/>
      <c r="H33" s="363"/>
      <c r="I33" s="363"/>
      <c r="J33" s="363"/>
      <c r="K33" s="363"/>
      <c r="L33" s="363"/>
      <c r="M33" s="363"/>
      <c r="N33" s="363"/>
      <c r="O33" s="364"/>
    </row>
    <row r="35" spans="1:18" x14ac:dyDescent="0.2">
      <c r="A35" s="164"/>
      <c r="B35" s="164"/>
      <c r="C35" s="164"/>
      <c r="D35" s="164"/>
      <c r="E35" s="164"/>
      <c r="F35" s="164"/>
      <c r="G35" s="164"/>
      <c r="H35" s="164"/>
      <c r="I35" s="164"/>
      <c r="J35" s="164"/>
      <c r="K35" s="164"/>
      <c r="L35" s="164"/>
      <c r="M35" s="164"/>
      <c r="N35" s="164"/>
      <c r="O35" s="164"/>
      <c r="P35" s="164"/>
      <c r="Q35" s="164"/>
      <c r="R35" s="164"/>
    </row>
    <row r="37" spans="1:18" ht="18" x14ac:dyDescent="0.25">
      <c r="B37" s="365" t="s">
        <v>1492</v>
      </c>
      <c r="C37" s="365"/>
      <c r="D37" s="365"/>
      <c r="E37" s="365"/>
      <c r="F37" s="365"/>
      <c r="G37" s="365"/>
      <c r="H37" s="365"/>
      <c r="I37" s="365"/>
      <c r="J37" s="365"/>
      <c r="K37" s="365"/>
      <c r="L37" s="365"/>
      <c r="M37" s="365"/>
      <c r="N37" s="365"/>
      <c r="O37" s="365"/>
      <c r="P37" s="365"/>
      <c r="Q37" s="365"/>
      <c r="R37" s="365"/>
    </row>
    <row r="38" spans="1:18" ht="18" x14ac:dyDescent="0.25">
      <c r="B38" s="173"/>
      <c r="C38" s="173"/>
      <c r="D38" s="173"/>
      <c r="E38" s="173"/>
      <c r="F38" s="173"/>
      <c r="G38" s="173"/>
      <c r="H38" s="173"/>
      <c r="I38" s="173"/>
      <c r="J38" s="173"/>
      <c r="K38" s="173"/>
      <c r="L38" s="173"/>
      <c r="M38" s="173"/>
      <c r="N38" s="173"/>
      <c r="O38" s="173"/>
      <c r="P38" s="173"/>
      <c r="Q38" s="155"/>
      <c r="R38" s="173"/>
    </row>
    <row r="39" spans="1:18" ht="18" x14ac:dyDescent="0.25">
      <c r="B39" s="173"/>
      <c r="C39" s="173"/>
      <c r="D39" s="173"/>
      <c r="E39" s="173"/>
      <c r="F39" s="173"/>
      <c r="G39" s="173"/>
      <c r="H39" s="173"/>
      <c r="I39" s="173"/>
      <c r="J39" s="173"/>
      <c r="K39" s="173"/>
      <c r="L39" s="173"/>
      <c r="M39" s="173"/>
      <c r="N39" s="173"/>
      <c r="O39" s="173"/>
      <c r="P39" s="173"/>
      <c r="Q39" s="155"/>
      <c r="R39" s="173"/>
    </row>
    <row r="40" spans="1:18" ht="18.75" thickBot="1" x14ac:dyDescent="0.3">
      <c r="B40" s="173"/>
      <c r="C40" s="173"/>
      <c r="D40" s="173"/>
      <c r="E40" s="173"/>
      <c r="F40" s="173"/>
      <c r="G40" s="173"/>
      <c r="H40" s="173"/>
      <c r="I40" s="173"/>
      <c r="J40" s="173"/>
      <c r="K40" s="173"/>
      <c r="L40" s="173"/>
      <c r="M40" s="173"/>
      <c r="N40" s="173"/>
      <c r="O40" s="173"/>
      <c r="P40" s="173"/>
      <c r="Q40" s="155"/>
      <c r="R40" s="173"/>
    </row>
    <row r="41" spans="1:18" ht="15.75" thickBot="1" x14ac:dyDescent="0.3">
      <c r="B41" s="171" t="s">
        <v>1463</v>
      </c>
      <c r="D41" s="144" t="s">
        <v>1425</v>
      </c>
      <c r="E41" s="144" t="s">
        <v>1425</v>
      </c>
      <c r="F41" s="144" t="s">
        <v>1425</v>
      </c>
      <c r="G41" s="144" t="s">
        <v>1425</v>
      </c>
      <c r="H41" s="144" t="s">
        <v>1425</v>
      </c>
      <c r="I41" s="144" t="s">
        <v>1425</v>
      </c>
      <c r="J41" s="144" t="s">
        <v>1425</v>
      </c>
      <c r="K41" s="144" t="s">
        <v>1425</v>
      </c>
      <c r="L41" s="144" t="s">
        <v>1425</v>
      </c>
      <c r="M41" s="144" t="s">
        <v>1425</v>
      </c>
      <c r="N41" s="145"/>
      <c r="O41" s="155" t="s">
        <v>1428</v>
      </c>
      <c r="P41" s="145"/>
      <c r="Q41" s="145"/>
      <c r="R41" s="145"/>
    </row>
    <row r="42" spans="1:18" ht="15" x14ac:dyDescent="0.25">
      <c r="B42" s="366"/>
      <c r="C42" s="366"/>
      <c r="D42" s="147">
        <v>1</v>
      </c>
      <c r="E42" s="147">
        <v>2</v>
      </c>
      <c r="F42" s="147">
        <f t="shared" ref="F42" si="30">+E42+1</f>
        <v>3</v>
      </c>
      <c r="G42" s="147">
        <f t="shared" ref="G42" si="31">+F42+1</f>
        <v>4</v>
      </c>
      <c r="H42" s="147">
        <f t="shared" ref="H42" si="32">+G42+1</f>
        <v>5</v>
      </c>
      <c r="I42" s="147">
        <f t="shared" ref="I42" si="33">+H42+1</f>
        <v>6</v>
      </c>
      <c r="J42" s="147">
        <f t="shared" ref="J42" si="34">+I42+1</f>
        <v>7</v>
      </c>
      <c r="K42" s="147">
        <f t="shared" ref="K42" si="35">+J42+1</f>
        <v>8</v>
      </c>
      <c r="L42" s="147">
        <f t="shared" ref="L42" si="36">+K42+1</f>
        <v>9</v>
      </c>
      <c r="M42" s="147">
        <f t="shared" ref="M42" si="37">+L42+1</f>
        <v>10</v>
      </c>
      <c r="N42" s="146" t="s">
        <v>1495</v>
      </c>
      <c r="O42" s="155" t="s">
        <v>1429</v>
      </c>
      <c r="P42" s="146" t="s">
        <v>1427</v>
      </c>
      <c r="Q42" s="145"/>
      <c r="R42" s="145"/>
    </row>
    <row r="43" spans="1:18" ht="15" x14ac:dyDescent="0.25">
      <c r="A43" s="153"/>
      <c r="B43" s="204" t="s">
        <v>1431</v>
      </c>
      <c r="C43" s="148">
        <f>ROUND(Form!H58,0)</f>
        <v>0</v>
      </c>
      <c r="D43" s="156">
        <v>0</v>
      </c>
      <c r="E43" s="156">
        <v>0</v>
      </c>
      <c r="F43" s="156">
        <v>0</v>
      </c>
      <c r="G43" s="156">
        <v>0</v>
      </c>
      <c r="H43" s="156">
        <v>0</v>
      </c>
      <c r="I43" s="156">
        <v>0</v>
      </c>
      <c r="J43" s="156">
        <v>0</v>
      </c>
      <c r="K43" s="156">
        <v>0</v>
      </c>
      <c r="L43" s="156">
        <v>0</v>
      </c>
      <c r="M43" s="156">
        <v>0</v>
      </c>
      <c r="N43" s="149">
        <f>SUM(D43:M43)</f>
        <v>0</v>
      </c>
      <c r="O43" s="205">
        <f>+C43-N43</f>
        <v>0</v>
      </c>
      <c r="P43" s="150" t="str">
        <f>IF(N43=C43,"Balanced","Not Balanced")</f>
        <v>Balanced</v>
      </c>
      <c r="Q43" s="145"/>
      <c r="R43" s="145"/>
    </row>
    <row r="44" spans="1:18" ht="15.75" thickBot="1" x14ac:dyDescent="0.3">
      <c r="A44" s="153"/>
      <c r="B44" s="153"/>
      <c r="Q44" s="143"/>
      <c r="R44" s="143"/>
    </row>
    <row r="45" spans="1:18" ht="15.75" thickBot="1" x14ac:dyDescent="0.3">
      <c r="A45" s="174"/>
      <c r="B45" s="171" t="s">
        <v>1485</v>
      </c>
      <c r="C45" s="145"/>
      <c r="D45" s="144" t="s">
        <v>1441</v>
      </c>
      <c r="E45" s="144" t="s">
        <v>1442</v>
      </c>
      <c r="F45" s="144" t="s">
        <v>1443</v>
      </c>
      <c r="G45" s="144" t="s">
        <v>1444</v>
      </c>
      <c r="H45" s="144" t="s">
        <v>1445</v>
      </c>
      <c r="I45" s="144" t="s">
        <v>1446</v>
      </c>
      <c r="J45" s="144" t="s">
        <v>1447</v>
      </c>
      <c r="K45" s="144" t="s">
        <v>1448</v>
      </c>
      <c r="L45" s="144" t="s">
        <v>1449</v>
      </c>
      <c r="M45" s="144" t="s">
        <v>1450</v>
      </c>
      <c r="N45" s="144" t="s">
        <v>1451</v>
      </c>
      <c r="O45" s="144" t="s">
        <v>1452</v>
      </c>
      <c r="P45" s="145"/>
      <c r="Q45" s="155" t="s">
        <v>1428</v>
      </c>
      <c r="R45" s="145"/>
    </row>
    <row r="46" spans="1:18" ht="15" x14ac:dyDescent="0.25">
      <c r="A46" s="153"/>
      <c r="B46" s="366"/>
      <c r="C46" s="366"/>
      <c r="D46" s="147">
        <v>1</v>
      </c>
      <c r="E46" s="147">
        <v>2</v>
      </c>
      <c r="F46" s="147">
        <f t="shared" ref="F46" si="38">+E46+1</f>
        <v>3</v>
      </c>
      <c r="G46" s="147">
        <f t="shared" ref="G46" si="39">+F46+1</f>
        <v>4</v>
      </c>
      <c r="H46" s="147">
        <f t="shared" ref="H46" si="40">+G46+1</f>
        <v>5</v>
      </c>
      <c r="I46" s="147">
        <f t="shared" ref="I46" si="41">+H46+1</f>
        <v>6</v>
      </c>
      <c r="J46" s="147">
        <f t="shared" ref="J46" si="42">+I46+1</f>
        <v>7</v>
      </c>
      <c r="K46" s="147">
        <f t="shared" ref="K46" si="43">+J46+1</f>
        <v>8</v>
      </c>
      <c r="L46" s="147">
        <f t="shared" ref="L46" si="44">+K46+1</f>
        <v>9</v>
      </c>
      <c r="M46" s="147">
        <f t="shared" ref="M46" si="45">+L46+1</f>
        <v>10</v>
      </c>
      <c r="N46" s="147">
        <f t="shared" ref="N46" si="46">+M46+1</f>
        <v>11</v>
      </c>
      <c r="O46" s="144">
        <v>12</v>
      </c>
      <c r="P46" s="146" t="s">
        <v>1494</v>
      </c>
      <c r="Q46" s="155" t="s">
        <v>1429</v>
      </c>
      <c r="R46" s="146" t="s">
        <v>1427</v>
      </c>
    </row>
    <row r="47" spans="1:18" ht="15" x14ac:dyDescent="0.25">
      <c r="B47" s="174" t="s">
        <v>1431</v>
      </c>
      <c r="C47" s="148">
        <f>IF(LEFT(B45)="S","Select Relevent Year",INDEX($D$43:$M$43,IF(MID(B45,6,2)="10",10,_xlfn.NUMBERVALUE(MID(B45,6,1)))))</f>
        <v>0</v>
      </c>
      <c r="D47" s="156">
        <v>0</v>
      </c>
      <c r="E47" s="156">
        <v>0</v>
      </c>
      <c r="F47" s="156">
        <v>0</v>
      </c>
      <c r="G47" s="156">
        <v>0</v>
      </c>
      <c r="H47" s="156">
        <v>0</v>
      </c>
      <c r="I47" s="156">
        <v>0</v>
      </c>
      <c r="J47" s="156">
        <v>0</v>
      </c>
      <c r="K47" s="156">
        <v>0</v>
      </c>
      <c r="L47" s="156">
        <v>0</v>
      </c>
      <c r="M47" s="156">
        <v>0</v>
      </c>
      <c r="N47" s="156">
        <v>0</v>
      </c>
      <c r="O47" s="156">
        <v>0</v>
      </c>
      <c r="P47" s="149">
        <f>SUM(D47:O47)</f>
        <v>0</v>
      </c>
      <c r="Q47" s="205">
        <f>+C47-P47</f>
        <v>0</v>
      </c>
      <c r="R47" s="150" t="str">
        <f>IF(P47=C47,"Balanced","Not Balanced")</f>
        <v>Balanced</v>
      </c>
    </row>
    <row r="48" spans="1:18" ht="15.75" thickBot="1" x14ac:dyDescent="0.3">
      <c r="B48" s="154"/>
      <c r="C48" s="151"/>
      <c r="D48" s="144"/>
      <c r="E48" s="144"/>
      <c r="F48" s="144"/>
      <c r="G48" s="144"/>
      <c r="H48" s="144"/>
      <c r="I48" s="144"/>
      <c r="J48" s="144"/>
      <c r="K48" s="144"/>
      <c r="L48" s="144"/>
      <c r="M48" s="144"/>
      <c r="N48" s="144"/>
      <c r="O48" s="144"/>
      <c r="P48" s="151"/>
      <c r="Q48" s="151"/>
    </row>
    <row r="49" spans="2:18" ht="15.75" thickBot="1" x14ac:dyDescent="0.3">
      <c r="B49" s="171" t="s">
        <v>1486</v>
      </c>
      <c r="C49" s="145"/>
      <c r="D49" s="144" t="s">
        <v>1441</v>
      </c>
      <c r="E49" s="144" t="s">
        <v>1442</v>
      </c>
      <c r="F49" s="144" t="s">
        <v>1443</v>
      </c>
      <c r="G49" s="144" t="s">
        <v>1444</v>
      </c>
      <c r="H49" s="144" t="s">
        <v>1445</v>
      </c>
      <c r="I49" s="144" t="s">
        <v>1446</v>
      </c>
      <c r="J49" s="144" t="s">
        <v>1447</v>
      </c>
      <c r="K49" s="144" t="s">
        <v>1448</v>
      </c>
      <c r="L49" s="144" t="s">
        <v>1449</v>
      </c>
      <c r="M49" s="144" t="s">
        <v>1450</v>
      </c>
      <c r="N49" s="144" t="s">
        <v>1451</v>
      </c>
      <c r="O49" s="144" t="s">
        <v>1452</v>
      </c>
      <c r="P49" s="145"/>
      <c r="Q49" s="155" t="s">
        <v>1428</v>
      </c>
      <c r="R49" s="145"/>
    </row>
    <row r="50" spans="2:18" ht="15" x14ac:dyDescent="0.25">
      <c r="B50" s="155"/>
      <c r="C50" s="155"/>
      <c r="D50" s="147">
        <v>1</v>
      </c>
      <c r="E50" s="147">
        <f t="shared" ref="E50" si="47">+D50+1</f>
        <v>2</v>
      </c>
      <c r="F50" s="147">
        <f t="shared" ref="F50" si="48">+E50+1</f>
        <v>3</v>
      </c>
      <c r="G50" s="147">
        <f t="shared" ref="G50" si="49">+F50+1</f>
        <v>4</v>
      </c>
      <c r="H50" s="147">
        <f t="shared" ref="H50" si="50">+G50+1</f>
        <v>5</v>
      </c>
      <c r="I50" s="147">
        <f t="shared" ref="I50" si="51">+H50+1</f>
        <v>6</v>
      </c>
      <c r="J50" s="147">
        <f t="shared" ref="J50" si="52">+I50+1</f>
        <v>7</v>
      </c>
      <c r="K50" s="147">
        <f t="shared" ref="K50" si="53">+J50+1</f>
        <v>8</v>
      </c>
      <c r="L50" s="147">
        <f t="shared" ref="L50" si="54">+K50+1</f>
        <v>9</v>
      </c>
      <c r="M50" s="147">
        <f t="shared" ref="M50" si="55">+L50+1</f>
        <v>10</v>
      </c>
      <c r="N50" s="147">
        <f t="shared" ref="N50" si="56">+M50+1</f>
        <v>11</v>
      </c>
      <c r="O50" s="144">
        <v>12</v>
      </c>
      <c r="P50" s="146" t="s">
        <v>1494</v>
      </c>
      <c r="Q50" s="155" t="s">
        <v>1429</v>
      </c>
      <c r="R50" s="146" t="s">
        <v>1427</v>
      </c>
    </row>
    <row r="51" spans="2:18" ht="15" x14ac:dyDescent="0.25">
      <c r="B51" s="174" t="s">
        <v>1431</v>
      </c>
      <c r="C51" s="148">
        <f>IF(LEFT(B49)="S","Select Relevent Year",INDEX($D$43:$M$43,IF(MID(B49,6,2)="10",10,_xlfn.NUMBERVALUE(MID(B49,6,1)))))</f>
        <v>0</v>
      </c>
      <c r="D51" s="156">
        <v>0</v>
      </c>
      <c r="E51" s="156">
        <v>0</v>
      </c>
      <c r="F51" s="156">
        <v>0</v>
      </c>
      <c r="G51" s="156">
        <v>0</v>
      </c>
      <c r="H51" s="156">
        <v>0</v>
      </c>
      <c r="I51" s="156">
        <v>0</v>
      </c>
      <c r="J51" s="156">
        <v>0</v>
      </c>
      <c r="K51" s="156">
        <v>0</v>
      </c>
      <c r="L51" s="156">
        <v>0</v>
      </c>
      <c r="M51" s="156">
        <v>0</v>
      </c>
      <c r="N51" s="156">
        <v>0</v>
      </c>
      <c r="O51" s="156">
        <v>0</v>
      </c>
      <c r="P51" s="149">
        <f>SUM(D51:O51)</f>
        <v>0</v>
      </c>
      <c r="Q51" s="205">
        <f>+C51-P51</f>
        <v>0</v>
      </c>
      <c r="R51" s="150" t="str">
        <f>IF(P51=C51,"Balanced","Not Balanced")</f>
        <v>Balanced</v>
      </c>
    </row>
    <row r="52" spans="2:18" ht="15.75" thickBot="1" x14ac:dyDescent="0.3">
      <c r="B52" s="154"/>
      <c r="C52" s="151"/>
      <c r="D52" s="144"/>
      <c r="E52" s="144"/>
      <c r="F52" s="144"/>
      <c r="G52" s="144"/>
      <c r="H52" s="144"/>
      <c r="I52" s="144"/>
      <c r="J52" s="144"/>
      <c r="K52" s="144"/>
      <c r="L52" s="144"/>
      <c r="M52" s="144"/>
      <c r="N52" s="144"/>
      <c r="O52" s="144"/>
      <c r="P52" s="151"/>
      <c r="Q52" s="151"/>
    </row>
    <row r="53" spans="2:18" ht="15.75" thickBot="1" x14ac:dyDescent="0.3">
      <c r="B53" s="171" t="s">
        <v>1487</v>
      </c>
      <c r="C53" s="145"/>
      <c r="D53" s="144" t="s">
        <v>1441</v>
      </c>
      <c r="E53" s="144" t="s">
        <v>1442</v>
      </c>
      <c r="F53" s="144" t="s">
        <v>1443</v>
      </c>
      <c r="G53" s="144" t="s">
        <v>1444</v>
      </c>
      <c r="H53" s="144" t="s">
        <v>1445</v>
      </c>
      <c r="I53" s="144" t="s">
        <v>1446</v>
      </c>
      <c r="J53" s="144" t="s">
        <v>1447</v>
      </c>
      <c r="K53" s="144" t="s">
        <v>1448</v>
      </c>
      <c r="L53" s="144" t="s">
        <v>1449</v>
      </c>
      <c r="M53" s="144" t="s">
        <v>1450</v>
      </c>
      <c r="N53" s="144" t="s">
        <v>1451</v>
      </c>
      <c r="O53" s="144" t="s">
        <v>1452</v>
      </c>
      <c r="P53" s="145"/>
      <c r="Q53" s="155" t="s">
        <v>1428</v>
      </c>
      <c r="R53" s="145"/>
    </row>
    <row r="54" spans="2:18" ht="15" x14ac:dyDescent="0.25">
      <c r="B54" s="155"/>
      <c r="C54" s="155"/>
      <c r="D54" s="147">
        <v>1</v>
      </c>
      <c r="E54" s="147">
        <f t="shared" ref="E54" si="57">+D54+1</f>
        <v>2</v>
      </c>
      <c r="F54" s="147">
        <f t="shared" ref="F54" si="58">+E54+1</f>
        <v>3</v>
      </c>
      <c r="G54" s="147">
        <f t="shared" ref="G54" si="59">+F54+1</f>
        <v>4</v>
      </c>
      <c r="H54" s="147">
        <f t="shared" ref="H54" si="60">+G54+1</f>
        <v>5</v>
      </c>
      <c r="I54" s="147">
        <f t="shared" ref="I54" si="61">+H54+1</f>
        <v>6</v>
      </c>
      <c r="J54" s="147">
        <f t="shared" ref="J54" si="62">+I54+1</f>
        <v>7</v>
      </c>
      <c r="K54" s="147">
        <f t="shared" ref="K54" si="63">+J54+1</f>
        <v>8</v>
      </c>
      <c r="L54" s="147">
        <f t="shared" ref="L54" si="64">+K54+1</f>
        <v>9</v>
      </c>
      <c r="M54" s="147">
        <f t="shared" ref="M54" si="65">+L54+1</f>
        <v>10</v>
      </c>
      <c r="N54" s="147">
        <f t="shared" ref="N54" si="66">+M54+1</f>
        <v>11</v>
      </c>
      <c r="O54" s="144">
        <v>12</v>
      </c>
      <c r="P54" s="146" t="s">
        <v>1494</v>
      </c>
      <c r="Q54" s="155" t="s">
        <v>1429</v>
      </c>
      <c r="R54" s="146" t="s">
        <v>1427</v>
      </c>
    </row>
    <row r="55" spans="2:18" ht="15" x14ac:dyDescent="0.25">
      <c r="B55" s="204" t="s">
        <v>1431</v>
      </c>
      <c r="C55" s="148">
        <f>IF(LEFT(B53)="S","Select Relevent Year",INDEX($D$43:$M$43,IF(MID(B53,6,2)="10",10,_xlfn.NUMBERVALUE(MID(B53,6,1)))))</f>
        <v>0</v>
      </c>
      <c r="D55" s="156">
        <v>0</v>
      </c>
      <c r="E55" s="156">
        <v>0</v>
      </c>
      <c r="F55" s="156">
        <v>0</v>
      </c>
      <c r="G55" s="156">
        <v>0</v>
      </c>
      <c r="H55" s="156">
        <v>0</v>
      </c>
      <c r="I55" s="156">
        <v>0</v>
      </c>
      <c r="J55" s="156">
        <v>0</v>
      </c>
      <c r="K55" s="156">
        <v>0</v>
      </c>
      <c r="L55" s="156">
        <v>0</v>
      </c>
      <c r="M55" s="156">
        <v>0</v>
      </c>
      <c r="N55" s="156">
        <v>0</v>
      </c>
      <c r="O55" s="156">
        <v>0</v>
      </c>
      <c r="P55" s="149">
        <f>SUM(D55:O55)</f>
        <v>0</v>
      </c>
      <c r="Q55" s="205">
        <f>+C55-P55</f>
        <v>0</v>
      </c>
      <c r="R55" s="150" t="str">
        <f>IF(P55=C55,"Balanced","Not Balanced")</f>
        <v>Balanced</v>
      </c>
    </row>
    <row r="56" spans="2:18" ht="15" x14ac:dyDescent="0.25">
      <c r="B56" s="154"/>
      <c r="C56" s="151"/>
      <c r="D56" s="144"/>
      <c r="E56" s="144"/>
      <c r="F56" s="144"/>
      <c r="G56" s="144"/>
      <c r="H56" s="144"/>
      <c r="I56" s="144"/>
      <c r="J56" s="144"/>
      <c r="K56" s="144"/>
      <c r="L56" s="144"/>
      <c r="M56" s="144"/>
      <c r="N56" s="144"/>
      <c r="O56" s="144"/>
      <c r="P56" s="151"/>
      <c r="Q56" s="151"/>
    </row>
    <row r="57" spans="2:18" ht="15" x14ac:dyDescent="0.25">
      <c r="B57" s="154"/>
      <c r="C57" s="151"/>
      <c r="D57" s="144"/>
      <c r="E57" s="144"/>
      <c r="F57" s="144"/>
      <c r="G57" s="144"/>
      <c r="H57" s="144"/>
      <c r="I57" s="144"/>
      <c r="J57" s="144"/>
      <c r="K57" s="144"/>
      <c r="L57" s="144"/>
      <c r="M57" s="144"/>
      <c r="N57" s="144"/>
      <c r="O57" s="144"/>
      <c r="P57" s="151"/>
      <c r="Q57" s="151"/>
    </row>
    <row r="58" spans="2:18" ht="15" x14ac:dyDescent="0.25">
      <c r="B58" s="218" t="s">
        <v>1518</v>
      </c>
      <c r="C58" s="181"/>
      <c r="D58" s="181"/>
      <c r="E58" s="181"/>
      <c r="F58" s="181"/>
      <c r="G58" s="181"/>
      <c r="H58" s="181"/>
      <c r="I58" s="181"/>
      <c r="J58" s="181"/>
      <c r="K58" s="181"/>
      <c r="L58" s="181"/>
      <c r="M58" s="181"/>
      <c r="N58" s="181"/>
      <c r="O58" s="181"/>
      <c r="P58" s="151"/>
      <c r="Q58" s="151"/>
    </row>
    <row r="59" spans="2:18" x14ac:dyDescent="0.2">
      <c r="B59" s="152"/>
      <c r="C59" s="216" t="s">
        <v>1527</v>
      </c>
      <c r="D59" s="215" t="s">
        <v>1526</v>
      </c>
      <c r="E59" s="181"/>
      <c r="F59" s="181"/>
      <c r="G59" s="181"/>
      <c r="H59" s="181"/>
      <c r="I59" s="181"/>
      <c r="J59" s="181"/>
      <c r="K59" s="181"/>
      <c r="L59" s="181"/>
      <c r="M59" s="181"/>
      <c r="N59" s="181"/>
      <c r="O59" s="181"/>
      <c r="P59" s="151"/>
      <c r="Q59" s="151"/>
    </row>
    <row r="60" spans="2:18" ht="15" x14ac:dyDescent="0.2">
      <c r="B60" s="212" t="s">
        <v>1519</v>
      </c>
      <c r="C60" s="156"/>
      <c r="D60" s="214"/>
      <c r="E60" s="181"/>
      <c r="F60" s="217" t="s">
        <v>1528</v>
      </c>
      <c r="G60" s="356"/>
      <c r="H60" s="357"/>
      <c r="I60" s="357"/>
      <c r="J60" s="357"/>
      <c r="K60" s="357"/>
      <c r="L60" s="357"/>
      <c r="M60" s="357"/>
      <c r="N60" s="357"/>
      <c r="O60" s="358"/>
    </row>
    <row r="61" spans="2:18" x14ac:dyDescent="0.2">
      <c r="B61" s="212" t="s">
        <v>1520</v>
      </c>
      <c r="C61" s="156"/>
      <c r="D61" s="214"/>
      <c r="E61" s="181"/>
      <c r="F61" s="181"/>
      <c r="G61" s="359"/>
      <c r="H61" s="360"/>
      <c r="I61" s="360"/>
      <c r="J61" s="360"/>
      <c r="K61" s="360"/>
      <c r="L61" s="360"/>
      <c r="M61" s="360"/>
      <c r="N61" s="360"/>
      <c r="O61" s="361"/>
    </row>
    <row r="62" spans="2:18" x14ac:dyDescent="0.2">
      <c r="B62" s="212" t="s">
        <v>1521</v>
      </c>
      <c r="C62" s="156"/>
      <c r="D62" s="214"/>
      <c r="E62" s="181"/>
      <c r="F62" s="181"/>
      <c r="G62" s="359"/>
      <c r="H62" s="360"/>
      <c r="I62" s="360"/>
      <c r="J62" s="360"/>
      <c r="K62" s="360"/>
      <c r="L62" s="360"/>
      <c r="M62" s="360"/>
      <c r="N62" s="360"/>
      <c r="O62" s="361"/>
    </row>
    <row r="63" spans="2:18" x14ac:dyDescent="0.2">
      <c r="B63" s="212" t="s">
        <v>1522</v>
      </c>
      <c r="C63" s="156"/>
      <c r="D63" s="214"/>
      <c r="E63" s="181"/>
      <c r="F63" s="181"/>
      <c r="G63" s="359"/>
      <c r="H63" s="360"/>
      <c r="I63" s="360"/>
      <c r="J63" s="360"/>
      <c r="K63" s="360"/>
      <c r="L63" s="360"/>
      <c r="M63" s="360"/>
      <c r="N63" s="360"/>
      <c r="O63" s="361"/>
    </row>
    <row r="64" spans="2:18" x14ac:dyDescent="0.2">
      <c r="B64" s="212" t="s">
        <v>1523</v>
      </c>
      <c r="C64" s="156"/>
      <c r="D64" s="214"/>
      <c r="E64" s="181"/>
      <c r="F64" s="181"/>
      <c r="G64" s="359"/>
      <c r="H64" s="360"/>
      <c r="I64" s="360"/>
      <c r="J64" s="360"/>
      <c r="K64" s="360"/>
      <c r="L64" s="360"/>
      <c r="M64" s="360"/>
      <c r="N64" s="360"/>
      <c r="O64" s="361"/>
    </row>
    <row r="65" spans="2:15" x14ac:dyDescent="0.2">
      <c r="B65" s="212" t="s">
        <v>1524</v>
      </c>
      <c r="C65" s="156"/>
      <c r="D65" s="214"/>
      <c r="E65" s="181"/>
      <c r="F65" s="181"/>
      <c r="G65" s="359"/>
      <c r="H65" s="360"/>
      <c r="I65" s="360"/>
      <c r="J65" s="360"/>
      <c r="K65" s="360"/>
      <c r="L65" s="360"/>
      <c r="M65" s="360"/>
      <c r="N65" s="360"/>
      <c r="O65" s="361"/>
    </row>
    <row r="66" spans="2:15" x14ac:dyDescent="0.2">
      <c r="B66" s="212" t="s">
        <v>1525</v>
      </c>
      <c r="C66" s="156"/>
      <c r="D66" s="214"/>
      <c r="E66" s="181"/>
      <c r="F66" s="181"/>
      <c r="G66" s="359"/>
      <c r="H66" s="360"/>
      <c r="I66" s="360"/>
      <c r="J66" s="360"/>
      <c r="K66" s="360"/>
      <c r="L66" s="360"/>
      <c r="M66" s="360"/>
      <c r="N66" s="360"/>
      <c r="O66" s="361"/>
    </row>
    <row r="67" spans="2:15" x14ac:dyDescent="0.2">
      <c r="B67" s="151" t="s">
        <v>1426</v>
      </c>
      <c r="C67" s="148">
        <f>SUM(C60:C66)</f>
        <v>0</v>
      </c>
      <c r="D67" s="213">
        <f>SUM(D60:D66)</f>
        <v>0</v>
      </c>
      <c r="E67" s="151"/>
      <c r="F67" s="151"/>
      <c r="G67" s="362"/>
      <c r="H67" s="363"/>
      <c r="I67" s="363"/>
      <c r="J67" s="363"/>
      <c r="K67" s="363"/>
      <c r="L67" s="363"/>
      <c r="M67" s="363"/>
      <c r="N67" s="363"/>
      <c r="O67" s="364"/>
    </row>
    <row r="69" spans="2:15" x14ac:dyDescent="0.2">
      <c r="B69" s="151"/>
      <c r="C69" s="151"/>
      <c r="D69" s="151"/>
      <c r="E69" s="151"/>
      <c r="F69" s="151"/>
      <c r="G69" s="151"/>
      <c r="H69" s="151"/>
      <c r="I69" s="151"/>
      <c r="J69" s="151"/>
      <c r="K69" s="151"/>
      <c r="L69" s="151"/>
      <c r="M69" s="151"/>
      <c r="N69" s="151"/>
    </row>
  </sheetData>
  <mergeCells count="8">
    <mergeCell ref="G60:O67"/>
    <mergeCell ref="B2:R2"/>
    <mergeCell ref="B8:C8"/>
    <mergeCell ref="B37:R37"/>
    <mergeCell ref="B42:C42"/>
    <mergeCell ref="A5:B5"/>
    <mergeCell ref="B46:C46"/>
    <mergeCell ref="G26:O33"/>
  </mergeCells>
  <conditionalFormatting sqref="O9">
    <cfRule type="cellIs" dxfId="12" priority="24" operator="notEqual">
      <formula>0</formula>
    </cfRule>
  </conditionalFormatting>
  <conditionalFormatting sqref="A3:C3">
    <cfRule type="expression" dxfId="11" priority="20">
      <formula>OR($O$9&lt;&gt;0,$Q$13&lt;&gt;0,$Q$17&lt;&gt;0,$Q$21&lt;&gt;0)</formula>
    </cfRule>
  </conditionalFormatting>
  <conditionalFormatting sqref="O7 Q11 Q15 Q19 O41 Q45 Q49 Q53">
    <cfRule type="expression" dxfId="10" priority="15">
      <formula>O9=0</formula>
    </cfRule>
  </conditionalFormatting>
  <conditionalFormatting sqref="O8 Q12 Q16 Q20 O42 Q46 Q50 Q54">
    <cfRule type="expression" dxfId="9" priority="11">
      <formula>O9=0</formula>
    </cfRule>
  </conditionalFormatting>
  <conditionalFormatting sqref="Q13">
    <cfRule type="cellIs" dxfId="8" priority="10" operator="notEqual">
      <formula>0</formula>
    </cfRule>
  </conditionalFormatting>
  <conditionalFormatting sqref="Q17">
    <cfRule type="cellIs" dxfId="7" priority="9" operator="notEqual">
      <formula>0</formula>
    </cfRule>
  </conditionalFormatting>
  <conditionalFormatting sqref="Q21">
    <cfRule type="cellIs" dxfId="6" priority="8" operator="notEqual">
      <formula>0</formula>
    </cfRule>
  </conditionalFormatting>
  <conditionalFormatting sqref="O43">
    <cfRule type="cellIs" dxfId="5" priority="7" operator="notEqual">
      <formula>0</formula>
    </cfRule>
  </conditionalFormatting>
  <conditionalFormatting sqref="Q47">
    <cfRule type="cellIs" dxfId="4" priority="6" operator="notEqual">
      <formula>0</formula>
    </cfRule>
  </conditionalFormatting>
  <conditionalFormatting sqref="Q51">
    <cfRule type="cellIs" dxfId="3" priority="5" operator="notEqual">
      <formula>0</formula>
    </cfRule>
  </conditionalFormatting>
  <conditionalFormatting sqref="Q55">
    <cfRule type="cellIs" dxfId="2" priority="4" operator="notEqual">
      <formula>0</formula>
    </cfRule>
  </conditionalFormatting>
  <conditionalFormatting sqref="C33:D33">
    <cfRule type="expression" dxfId="1" priority="2">
      <formula>AND($C$33&lt;&gt;$C$9,$D$33&lt;&gt;1)</formula>
    </cfRule>
  </conditionalFormatting>
  <conditionalFormatting sqref="C67:D67">
    <cfRule type="expression" dxfId="0" priority="1">
      <formula>AND($C$67&lt;&gt;$C$43,$D$67&lt;&gt;1)</formula>
    </cfRule>
  </conditionalFormatting>
  <pageMargins left="0.2" right="0.2" top="0.75" bottom="0.63" header="0.3" footer="0.3"/>
  <pageSetup scale="45" orientation="landscape" r:id="rId1"/>
  <headerFooter>
    <oddFooter>&amp;R&amp;Z&amp;F&amp;A</oddFooter>
  </headerFooter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100-000000000000}">
          <x14:formula1>
            <xm:f>'Dept All Other'!$X$2:$X$12</xm:f>
          </x14:formula1>
          <xm:sqref>B45 B49 B53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25"/>
  <sheetViews>
    <sheetView workbookViewId="0">
      <selection activeCell="C9" sqref="C9"/>
    </sheetView>
  </sheetViews>
  <sheetFormatPr defaultRowHeight="15" x14ac:dyDescent="0.25"/>
  <cols>
    <col min="1" max="1" width="14" style="222" customWidth="1"/>
    <col min="2" max="2" width="28.5703125" style="220" bestFit="1" customWidth="1"/>
    <col min="3" max="3" width="66" style="221" customWidth="1"/>
  </cols>
  <sheetData>
    <row r="1" spans="1:3" s="211" customFormat="1" ht="24.75" customHeight="1" x14ac:dyDescent="0.35">
      <c r="A1" s="229" t="s">
        <v>1569</v>
      </c>
      <c r="B1" s="220"/>
      <c r="C1" s="221"/>
    </row>
    <row r="2" spans="1:3" ht="24.75" customHeight="1" x14ac:dyDescent="0.25"/>
    <row r="3" spans="1:3" ht="21.75" customHeight="1" x14ac:dyDescent="0.25">
      <c r="A3" s="223" t="s">
        <v>1529</v>
      </c>
      <c r="B3" s="228" t="s">
        <v>1570</v>
      </c>
      <c r="C3" s="224" t="s">
        <v>1530</v>
      </c>
    </row>
    <row r="4" spans="1:3" ht="33.75" customHeight="1" x14ac:dyDescent="0.25">
      <c r="A4" s="225">
        <v>75801</v>
      </c>
      <c r="B4" s="226" t="s">
        <v>1531</v>
      </c>
      <c r="C4" s="227" t="s">
        <v>1532</v>
      </c>
    </row>
    <row r="5" spans="1:3" ht="46.5" customHeight="1" x14ac:dyDescent="0.25">
      <c r="A5" s="225">
        <v>75803</v>
      </c>
      <c r="B5" s="226" t="s">
        <v>1533</v>
      </c>
      <c r="C5" s="227" t="s">
        <v>1534</v>
      </c>
    </row>
    <row r="6" spans="1:3" ht="33" customHeight="1" x14ac:dyDescent="0.25">
      <c r="A6" s="225">
        <v>75805</v>
      </c>
      <c r="B6" s="226" t="s">
        <v>1535</v>
      </c>
      <c r="C6" s="227" t="s">
        <v>1536</v>
      </c>
    </row>
    <row r="7" spans="1:3" ht="62.25" customHeight="1" x14ac:dyDescent="0.25">
      <c r="A7" s="225">
        <v>75807</v>
      </c>
      <c r="B7" s="226" t="s">
        <v>1537</v>
      </c>
      <c r="C7" s="227" t="s">
        <v>1538</v>
      </c>
    </row>
    <row r="8" spans="1:3" ht="48" customHeight="1" x14ac:dyDescent="0.25">
      <c r="A8" s="225">
        <v>75809</v>
      </c>
      <c r="B8" s="226" t="s">
        <v>1539</v>
      </c>
      <c r="C8" s="227" t="s">
        <v>1540</v>
      </c>
    </row>
    <row r="9" spans="1:3" ht="107.25" customHeight="1" x14ac:dyDescent="0.25">
      <c r="A9" s="225">
        <v>75820</v>
      </c>
      <c r="B9" s="226" t="s">
        <v>1541</v>
      </c>
      <c r="C9" s="227" t="s">
        <v>1542</v>
      </c>
    </row>
    <row r="10" spans="1:3" ht="34.5" customHeight="1" x14ac:dyDescent="0.25">
      <c r="A10" s="225">
        <v>75822</v>
      </c>
      <c r="B10" s="226" t="s">
        <v>42</v>
      </c>
      <c r="C10" s="227" t="s">
        <v>1543</v>
      </c>
    </row>
    <row r="11" spans="1:3" ht="32.25" customHeight="1" x14ac:dyDescent="0.25">
      <c r="A11" s="225">
        <v>75825</v>
      </c>
      <c r="B11" s="226" t="s">
        <v>1544</v>
      </c>
      <c r="C11" s="227" t="s">
        <v>1545</v>
      </c>
    </row>
    <row r="12" spans="1:3" ht="48.75" customHeight="1" x14ac:dyDescent="0.25">
      <c r="A12" s="225">
        <v>75827</v>
      </c>
      <c r="B12" s="226" t="s">
        <v>1546</v>
      </c>
      <c r="C12" s="227" t="s">
        <v>1547</v>
      </c>
    </row>
    <row r="13" spans="1:3" ht="63" customHeight="1" x14ac:dyDescent="0.25">
      <c r="A13" s="225">
        <v>75828</v>
      </c>
      <c r="B13" s="226" t="s">
        <v>1548</v>
      </c>
      <c r="C13" s="227" t="s">
        <v>1549</v>
      </c>
    </row>
    <row r="14" spans="1:3" ht="33.75" customHeight="1" x14ac:dyDescent="0.25">
      <c r="A14" s="225">
        <v>75830</v>
      </c>
      <c r="B14" s="226" t="s">
        <v>51</v>
      </c>
      <c r="C14" s="227" t="s">
        <v>1550</v>
      </c>
    </row>
    <row r="15" spans="1:3" ht="33" customHeight="1" x14ac:dyDescent="0.25">
      <c r="A15" s="225">
        <v>75832</v>
      </c>
      <c r="B15" s="226" t="s">
        <v>1551</v>
      </c>
      <c r="C15" s="227" t="s">
        <v>1552</v>
      </c>
    </row>
    <row r="16" spans="1:3" ht="62.25" customHeight="1" x14ac:dyDescent="0.25">
      <c r="A16" s="225">
        <v>75841</v>
      </c>
      <c r="B16" s="226" t="s">
        <v>1553</v>
      </c>
      <c r="C16" s="227" t="s">
        <v>1554</v>
      </c>
    </row>
    <row r="17" spans="1:3" ht="46.5" customHeight="1" x14ac:dyDescent="0.25">
      <c r="A17" s="225">
        <v>75843</v>
      </c>
      <c r="B17" s="226" t="s">
        <v>1555</v>
      </c>
      <c r="C17" s="227" t="s">
        <v>1556</v>
      </c>
    </row>
    <row r="18" spans="1:3" ht="48" customHeight="1" x14ac:dyDescent="0.25">
      <c r="A18" s="225">
        <v>75848</v>
      </c>
      <c r="B18" s="226" t="s">
        <v>16</v>
      </c>
      <c r="C18" s="227" t="s">
        <v>1557</v>
      </c>
    </row>
    <row r="19" spans="1:3" ht="48" customHeight="1" x14ac:dyDescent="0.25">
      <c r="A19" s="225">
        <v>75851</v>
      </c>
      <c r="B19" s="226" t="s">
        <v>36</v>
      </c>
      <c r="C19" s="227" t="s">
        <v>1558</v>
      </c>
    </row>
    <row r="20" spans="1:3" ht="48" customHeight="1" x14ac:dyDescent="0.25">
      <c r="A20" s="225">
        <v>75852</v>
      </c>
      <c r="B20" s="226" t="s">
        <v>20</v>
      </c>
      <c r="C20" s="227" t="s">
        <v>1559</v>
      </c>
    </row>
    <row r="21" spans="1:3" ht="48" customHeight="1" x14ac:dyDescent="0.25">
      <c r="A21" s="225">
        <v>75853</v>
      </c>
      <c r="B21" s="226" t="s">
        <v>1560</v>
      </c>
      <c r="C21" s="227" t="s">
        <v>1561</v>
      </c>
    </row>
    <row r="22" spans="1:3" ht="33" customHeight="1" x14ac:dyDescent="0.25">
      <c r="A22" s="225">
        <v>75854</v>
      </c>
      <c r="B22" s="226" t="s">
        <v>1562</v>
      </c>
      <c r="C22" s="227" t="s">
        <v>1563</v>
      </c>
    </row>
    <row r="23" spans="1:3" ht="31.5" customHeight="1" x14ac:dyDescent="0.25">
      <c r="A23" s="225">
        <v>75855</v>
      </c>
      <c r="B23" s="226" t="s">
        <v>1564</v>
      </c>
      <c r="C23" s="227" t="s">
        <v>1565</v>
      </c>
    </row>
    <row r="24" spans="1:3" ht="18" customHeight="1" x14ac:dyDescent="0.25">
      <c r="A24" s="225">
        <v>75882</v>
      </c>
      <c r="B24" s="226" t="s">
        <v>1566</v>
      </c>
      <c r="C24" s="227" t="s">
        <v>1567</v>
      </c>
    </row>
    <row r="25" spans="1:3" ht="18" customHeight="1" x14ac:dyDescent="0.25">
      <c r="A25" s="225">
        <v>75899</v>
      </c>
      <c r="B25" s="226" t="s">
        <v>30</v>
      </c>
      <c r="C25" s="227" t="s">
        <v>1568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/>
  <dimension ref="C1:Z73"/>
  <sheetViews>
    <sheetView topLeftCell="A25" workbookViewId="0"/>
  </sheetViews>
  <sheetFormatPr defaultRowHeight="15" x14ac:dyDescent="0.25"/>
  <cols>
    <col min="3" max="3" width="37.85546875" style="109" customWidth="1"/>
    <col min="5" max="5" width="30.7109375" customWidth="1"/>
    <col min="6" max="6" width="27.85546875" customWidth="1"/>
    <col min="7" max="7" width="13.28515625" bestFit="1" customWidth="1"/>
    <col min="8" max="8" width="30.7109375" customWidth="1"/>
    <col min="10" max="10" width="16.85546875" customWidth="1"/>
    <col min="11" max="11" width="5.42578125" customWidth="1"/>
    <col min="12" max="12" width="32.5703125" customWidth="1"/>
    <col min="14" max="14" width="59.5703125" style="113" customWidth="1"/>
    <col min="16" max="16" width="59.7109375" style="116" customWidth="1"/>
    <col min="18" max="18" width="19.5703125" customWidth="1"/>
    <col min="20" max="20" width="45.42578125" style="116" customWidth="1"/>
    <col min="21" max="21" width="4.7109375" customWidth="1"/>
    <col min="22" max="22" width="21.7109375" customWidth="1"/>
    <col min="23" max="23" width="3.85546875" customWidth="1"/>
    <col min="24" max="24" width="13.28515625" customWidth="1"/>
  </cols>
  <sheetData>
    <row r="1" spans="3:26" x14ac:dyDescent="0.25">
      <c r="C1" s="108" t="s">
        <v>855</v>
      </c>
      <c r="D1" s="1"/>
      <c r="E1" s="111" t="s">
        <v>1360</v>
      </c>
      <c r="F1" t="s">
        <v>1358</v>
      </c>
      <c r="G1" s="1"/>
      <c r="H1" s="111" t="s">
        <v>1357</v>
      </c>
      <c r="J1" t="s">
        <v>1372</v>
      </c>
      <c r="L1" t="s">
        <v>1375</v>
      </c>
      <c r="N1" s="113" t="s">
        <v>1379</v>
      </c>
      <c r="P1" s="116" t="s">
        <v>1380</v>
      </c>
      <c r="R1" t="s">
        <v>1403</v>
      </c>
      <c r="T1" s="120" t="s">
        <v>1406</v>
      </c>
      <c r="V1" t="s">
        <v>844</v>
      </c>
      <c r="X1" t="s">
        <v>1480</v>
      </c>
    </row>
    <row r="2" spans="3:26" s="2" customFormat="1" x14ac:dyDescent="0.25">
      <c r="C2" s="108" t="s">
        <v>1057</v>
      </c>
      <c r="D2" s="1"/>
      <c r="E2" s="1" t="s">
        <v>1056</v>
      </c>
      <c r="F2" s="1" t="s">
        <v>1056</v>
      </c>
      <c r="G2" s="1"/>
      <c r="H2" s="1" t="s">
        <v>1056</v>
      </c>
      <c r="J2" s="1" t="s">
        <v>1056</v>
      </c>
      <c r="L2" s="1" t="s">
        <v>1056</v>
      </c>
      <c r="N2" s="114" t="s">
        <v>1056</v>
      </c>
      <c r="P2" s="117" t="s">
        <v>1056</v>
      </c>
      <c r="R2" s="2" t="s">
        <v>1056</v>
      </c>
      <c r="T2" s="116" t="s">
        <v>1056</v>
      </c>
      <c r="V2" s="116" t="s">
        <v>1056</v>
      </c>
      <c r="X2" s="2" t="s">
        <v>1491</v>
      </c>
    </row>
    <row r="3" spans="3:26" x14ac:dyDescent="0.25">
      <c r="C3" s="109" t="s">
        <v>994</v>
      </c>
      <c r="E3" t="s">
        <v>1346</v>
      </c>
      <c r="F3" t="s">
        <v>1359</v>
      </c>
      <c r="H3" s="112" t="s">
        <v>829</v>
      </c>
      <c r="J3" t="s">
        <v>1373</v>
      </c>
      <c r="L3" t="s">
        <v>1377</v>
      </c>
      <c r="N3" s="115" t="s">
        <v>977</v>
      </c>
      <c r="P3" s="118" t="s">
        <v>1381</v>
      </c>
      <c r="R3" t="s">
        <v>980</v>
      </c>
      <c r="T3" s="121" t="s">
        <v>1414</v>
      </c>
      <c r="V3" s="2" t="s">
        <v>1407</v>
      </c>
      <c r="X3" s="2" t="s">
        <v>1482</v>
      </c>
    </row>
    <row r="4" spans="3:26" x14ac:dyDescent="0.25">
      <c r="C4" s="109" t="s">
        <v>995</v>
      </c>
      <c r="E4" s="2" t="s">
        <v>1347</v>
      </c>
      <c r="F4" t="s">
        <v>1356</v>
      </c>
      <c r="H4" s="112" t="s">
        <v>1361</v>
      </c>
      <c r="J4" t="s">
        <v>1374</v>
      </c>
      <c r="L4" t="s">
        <v>1378</v>
      </c>
      <c r="N4" s="115" t="s">
        <v>978</v>
      </c>
      <c r="P4" s="118" t="s">
        <v>1382</v>
      </c>
      <c r="R4" t="s">
        <v>1404</v>
      </c>
      <c r="T4" s="121" t="s">
        <v>1415</v>
      </c>
      <c r="V4" s="2" t="s">
        <v>823</v>
      </c>
      <c r="X4" s="175" t="s">
        <v>1483</v>
      </c>
      <c r="Z4" s="175"/>
    </row>
    <row r="5" spans="3:26" x14ac:dyDescent="0.25">
      <c r="C5" s="109" t="s">
        <v>996</v>
      </c>
      <c r="E5" s="2" t="s">
        <v>1348</v>
      </c>
      <c r="F5" t="s">
        <v>1355</v>
      </c>
      <c r="H5" s="112" t="s">
        <v>1362</v>
      </c>
      <c r="L5" t="s">
        <v>1376</v>
      </c>
      <c r="N5" s="115" t="s">
        <v>979</v>
      </c>
      <c r="P5" s="118" t="s">
        <v>1383</v>
      </c>
      <c r="R5" t="s">
        <v>1405</v>
      </c>
      <c r="V5" s="2" t="s">
        <v>1408</v>
      </c>
      <c r="X5" s="175" t="s">
        <v>1484</v>
      </c>
      <c r="Z5" s="175"/>
    </row>
    <row r="6" spans="3:26" x14ac:dyDescent="0.25">
      <c r="C6" s="109" t="s">
        <v>997</v>
      </c>
      <c r="E6" s="2" t="s">
        <v>821</v>
      </c>
      <c r="F6" t="s">
        <v>1354</v>
      </c>
      <c r="H6" s="112" t="s">
        <v>1363</v>
      </c>
      <c r="N6" s="115" t="s">
        <v>1416</v>
      </c>
      <c r="P6" s="118" t="s">
        <v>1384</v>
      </c>
      <c r="R6" t="s">
        <v>981</v>
      </c>
      <c r="V6" s="2" t="s">
        <v>1412</v>
      </c>
      <c r="X6" s="175" t="s">
        <v>1485</v>
      </c>
      <c r="Z6" s="175"/>
    </row>
    <row r="7" spans="3:26" x14ac:dyDescent="0.25">
      <c r="C7" s="109" t="s">
        <v>998</v>
      </c>
      <c r="E7" s="2" t="s">
        <v>1349</v>
      </c>
      <c r="F7" t="s">
        <v>1423</v>
      </c>
      <c r="H7" s="112" t="s">
        <v>1364</v>
      </c>
      <c r="P7" s="118" t="s">
        <v>1385</v>
      </c>
      <c r="V7" s="2" t="s">
        <v>1409</v>
      </c>
      <c r="X7" s="175" t="s">
        <v>1486</v>
      </c>
      <c r="Z7" s="175"/>
    </row>
    <row r="8" spans="3:26" x14ac:dyDescent="0.25">
      <c r="C8" s="109" t="s">
        <v>999</v>
      </c>
      <c r="E8" s="2" t="s">
        <v>1350</v>
      </c>
      <c r="H8" s="112" t="s">
        <v>1365</v>
      </c>
      <c r="P8" s="118" t="s">
        <v>1386</v>
      </c>
      <c r="V8" s="2" t="s">
        <v>1410</v>
      </c>
      <c r="X8" s="175" t="s">
        <v>1487</v>
      </c>
      <c r="Z8" s="175"/>
    </row>
    <row r="9" spans="3:26" x14ac:dyDescent="0.25">
      <c r="C9" s="109" t="s">
        <v>1000</v>
      </c>
      <c r="E9" s="2" t="s">
        <v>1351</v>
      </c>
      <c r="H9" s="112" t="s">
        <v>1366</v>
      </c>
      <c r="P9" s="118" t="s">
        <v>1387</v>
      </c>
      <c r="V9" s="2" t="s">
        <v>1411</v>
      </c>
      <c r="X9" s="175" t="s">
        <v>1488</v>
      </c>
      <c r="Z9" s="175"/>
    </row>
    <row r="10" spans="3:26" x14ac:dyDescent="0.25">
      <c r="C10" s="109" t="s">
        <v>1001</v>
      </c>
      <c r="E10" s="2" t="s">
        <v>1352</v>
      </c>
      <c r="H10" s="112" t="s">
        <v>1367</v>
      </c>
      <c r="P10" s="118" t="s">
        <v>1388</v>
      </c>
      <c r="X10" s="175" t="s">
        <v>1489</v>
      </c>
      <c r="Z10" s="175"/>
    </row>
    <row r="11" spans="3:26" x14ac:dyDescent="0.25">
      <c r="C11" s="109" t="s">
        <v>1002</v>
      </c>
      <c r="E11" s="2" t="s">
        <v>1353</v>
      </c>
      <c r="H11" s="112" t="s">
        <v>1368</v>
      </c>
      <c r="P11" s="118" t="s">
        <v>1389</v>
      </c>
      <c r="X11" s="175" t="s">
        <v>1490</v>
      </c>
      <c r="Z11" s="175"/>
    </row>
    <row r="12" spans="3:26" x14ac:dyDescent="0.25">
      <c r="C12" s="109" t="s">
        <v>1003</v>
      </c>
      <c r="E12" s="175" t="s">
        <v>1456</v>
      </c>
      <c r="H12" s="112" t="s">
        <v>1369</v>
      </c>
      <c r="P12" s="118" t="s">
        <v>1390</v>
      </c>
      <c r="X12" t="s">
        <v>1481</v>
      </c>
      <c r="Z12" s="175"/>
    </row>
    <row r="13" spans="3:26" x14ac:dyDescent="0.25">
      <c r="C13" s="109" t="s">
        <v>1004</v>
      </c>
      <c r="E13" s="175" t="s">
        <v>1457</v>
      </c>
      <c r="H13" s="112" t="s">
        <v>1370</v>
      </c>
      <c r="P13" s="118" t="s">
        <v>1391</v>
      </c>
    </row>
    <row r="14" spans="3:26" x14ac:dyDescent="0.25">
      <c r="C14" s="109" t="s">
        <v>1005</v>
      </c>
      <c r="H14" s="112" t="s">
        <v>1371</v>
      </c>
      <c r="P14" s="118" t="s">
        <v>1392</v>
      </c>
    </row>
    <row r="15" spans="3:26" x14ac:dyDescent="0.25">
      <c r="C15" s="109" t="s">
        <v>1006</v>
      </c>
      <c r="P15" s="118" t="s">
        <v>1393</v>
      </c>
    </row>
    <row r="16" spans="3:26" x14ac:dyDescent="0.25">
      <c r="C16" s="109" t="s">
        <v>1007</v>
      </c>
      <c r="P16" s="118" t="s">
        <v>1394</v>
      </c>
    </row>
    <row r="17" spans="3:16" x14ac:dyDescent="0.25">
      <c r="C17" s="109" t="s">
        <v>1008</v>
      </c>
      <c r="P17" s="118" t="s">
        <v>1395</v>
      </c>
    </row>
    <row r="18" spans="3:16" x14ac:dyDescent="0.25">
      <c r="C18" s="109" t="s">
        <v>1009</v>
      </c>
      <c r="P18" s="118" t="s">
        <v>1396</v>
      </c>
    </row>
    <row r="19" spans="3:16" x14ac:dyDescent="0.25">
      <c r="C19" s="109" t="s">
        <v>1010</v>
      </c>
      <c r="P19" s="118" t="s">
        <v>1397</v>
      </c>
    </row>
    <row r="20" spans="3:16" x14ac:dyDescent="0.25">
      <c r="C20" s="109" t="s">
        <v>1011</v>
      </c>
      <c r="P20" s="118" t="s">
        <v>1398</v>
      </c>
    </row>
    <row r="21" spans="3:16" x14ac:dyDescent="0.25">
      <c r="C21" s="109" t="s">
        <v>1012</v>
      </c>
      <c r="P21" s="118" t="s">
        <v>1399</v>
      </c>
    </row>
    <row r="22" spans="3:16" x14ac:dyDescent="0.25">
      <c r="C22" s="109" t="s">
        <v>1013</v>
      </c>
      <c r="P22" s="118" t="s">
        <v>1400</v>
      </c>
    </row>
    <row r="23" spans="3:16" x14ac:dyDescent="0.25">
      <c r="C23" s="109" t="s">
        <v>1014</v>
      </c>
      <c r="P23" s="118" t="s">
        <v>1401</v>
      </c>
    </row>
    <row r="24" spans="3:16" x14ac:dyDescent="0.25">
      <c r="C24" s="109" t="s">
        <v>1015</v>
      </c>
      <c r="P24" s="119" t="s">
        <v>1402</v>
      </c>
    </row>
    <row r="25" spans="3:16" x14ac:dyDescent="0.25">
      <c r="C25" s="109" t="s">
        <v>1016</v>
      </c>
    </row>
    <row r="26" spans="3:16" ht="15.75" thickBot="1" x14ac:dyDescent="0.3">
      <c r="C26" s="109" t="s">
        <v>1017</v>
      </c>
    </row>
    <row r="27" spans="3:16" x14ac:dyDescent="0.25">
      <c r="C27" s="109" t="s">
        <v>1018</v>
      </c>
      <c r="F27" s="192"/>
      <c r="G27" s="193"/>
      <c r="H27" s="194"/>
    </row>
    <row r="28" spans="3:16" x14ac:dyDescent="0.25">
      <c r="C28" s="109" t="s">
        <v>1019</v>
      </c>
      <c r="F28" s="201" t="s">
        <v>1476</v>
      </c>
      <c r="G28" s="190"/>
      <c r="H28" s="196"/>
    </row>
    <row r="29" spans="3:16" x14ac:dyDescent="0.25">
      <c r="C29" s="109" t="s">
        <v>1020</v>
      </c>
      <c r="F29" s="195"/>
      <c r="G29" s="190"/>
      <c r="H29" s="196"/>
    </row>
    <row r="30" spans="3:16" x14ac:dyDescent="0.25">
      <c r="C30" s="109" t="s">
        <v>1021</v>
      </c>
      <c r="F30" s="239">
        <v>0</v>
      </c>
      <c r="G30" s="191">
        <v>0.05</v>
      </c>
      <c r="H30" s="197" t="s">
        <v>1465</v>
      </c>
      <c r="I30" s="185"/>
    </row>
    <row r="31" spans="3:16" x14ac:dyDescent="0.25">
      <c r="C31" s="109" t="s">
        <v>1022</v>
      </c>
      <c r="F31" s="239">
        <v>500000.01</v>
      </c>
      <c r="G31" s="191">
        <v>4.4999999999999998E-2</v>
      </c>
      <c r="H31" s="197" t="s">
        <v>1466</v>
      </c>
      <c r="I31" s="185"/>
    </row>
    <row r="32" spans="3:16" x14ac:dyDescent="0.25">
      <c r="C32" s="109" t="s">
        <v>1023</v>
      </c>
      <c r="F32" s="239">
        <v>1000000.01</v>
      </c>
      <c r="G32" s="191">
        <v>0.04</v>
      </c>
      <c r="H32" s="197" t="s">
        <v>1467</v>
      </c>
      <c r="I32" s="185"/>
    </row>
    <row r="33" spans="3:9" x14ac:dyDescent="0.25">
      <c r="C33" s="109" t="s">
        <v>1024</v>
      </c>
      <c r="F33" s="239">
        <v>5000000.01</v>
      </c>
      <c r="G33" s="191">
        <v>3.5000000000000003E-2</v>
      </c>
      <c r="H33" s="197" t="s">
        <v>1468</v>
      </c>
      <c r="I33" s="185"/>
    </row>
    <row r="34" spans="3:9" x14ac:dyDescent="0.25">
      <c r="C34" s="109" t="s">
        <v>1025</v>
      </c>
      <c r="F34" s="239">
        <v>10000000.01</v>
      </c>
      <c r="G34" s="191">
        <v>0.03</v>
      </c>
      <c r="H34" s="197" t="s">
        <v>1469</v>
      </c>
      <c r="I34" s="185"/>
    </row>
    <row r="35" spans="3:9" x14ac:dyDescent="0.25">
      <c r="C35" s="109" t="s">
        <v>1026</v>
      </c>
      <c r="F35" s="239">
        <v>25000000.010000002</v>
      </c>
      <c r="G35" s="191">
        <v>2.5000000000000001E-2</v>
      </c>
      <c r="H35" s="197" t="s">
        <v>1470</v>
      </c>
      <c r="I35" s="185"/>
    </row>
    <row r="36" spans="3:9" x14ac:dyDescent="0.25">
      <c r="C36" s="109" t="s">
        <v>1027</v>
      </c>
      <c r="F36" s="239">
        <v>50000000.009999998</v>
      </c>
      <c r="G36" s="191">
        <v>0.02</v>
      </c>
      <c r="H36" s="197" t="s">
        <v>1471</v>
      </c>
      <c r="I36" s="185"/>
    </row>
    <row r="37" spans="3:9" x14ac:dyDescent="0.25">
      <c r="C37" s="109" t="s">
        <v>1028</v>
      </c>
      <c r="F37" s="239">
        <v>75000000.010000005</v>
      </c>
      <c r="G37" s="191">
        <v>1.7500000000000002E-2</v>
      </c>
      <c r="H37" s="197" t="s">
        <v>1472</v>
      </c>
      <c r="I37" s="185"/>
    </row>
    <row r="38" spans="3:9" x14ac:dyDescent="0.25">
      <c r="C38" s="109" t="s">
        <v>1029</v>
      </c>
      <c r="F38" s="239">
        <v>100000000.01000001</v>
      </c>
      <c r="G38" s="191">
        <v>1.4999999999999999E-2</v>
      </c>
      <c r="H38" s="197" t="s">
        <v>1473</v>
      </c>
      <c r="I38" s="185"/>
    </row>
    <row r="39" spans="3:9" x14ac:dyDescent="0.25">
      <c r="C39" s="109" t="s">
        <v>1030</v>
      </c>
      <c r="F39" s="239">
        <v>150000000.00999999</v>
      </c>
      <c r="G39" s="191">
        <v>1.2500000000000001E-2</v>
      </c>
      <c r="H39" s="197" t="s">
        <v>1474</v>
      </c>
      <c r="I39" s="185"/>
    </row>
    <row r="40" spans="3:9" x14ac:dyDescent="0.25">
      <c r="C40" s="109" t="s">
        <v>1031</v>
      </c>
      <c r="F40" s="239">
        <v>200000000.00999999</v>
      </c>
      <c r="G40" s="191">
        <v>0.01</v>
      </c>
      <c r="H40" s="197" t="s">
        <v>1475</v>
      </c>
      <c r="I40" s="185"/>
    </row>
    <row r="41" spans="3:9" ht="15.75" thickBot="1" x14ac:dyDescent="0.3">
      <c r="C41" s="109" t="s">
        <v>1032</v>
      </c>
      <c r="F41" s="198"/>
      <c r="G41" s="199"/>
      <c r="H41" s="200"/>
    </row>
    <row r="42" spans="3:9" x14ac:dyDescent="0.25">
      <c r="C42" s="109" t="s">
        <v>1033</v>
      </c>
      <c r="F42" s="186"/>
      <c r="G42" s="185"/>
    </row>
    <row r="43" spans="3:9" x14ac:dyDescent="0.25">
      <c r="C43" s="109" t="s">
        <v>1034</v>
      </c>
      <c r="F43" s="186"/>
      <c r="G43" s="185"/>
    </row>
    <row r="44" spans="3:9" x14ac:dyDescent="0.25">
      <c r="C44" s="109" t="s">
        <v>1035</v>
      </c>
      <c r="F44" s="186"/>
      <c r="G44" s="185"/>
    </row>
    <row r="45" spans="3:9" x14ac:dyDescent="0.25">
      <c r="C45" s="109" t="s">
        <v>1036</v>
      </c>
      <c r="F45" s="186">
        <v>476190.47619047615</v>
      </c>
      <c r="G45" s="219">
        <f>F45*1.05</f>
        <v>500000</v>
      </c>
    </row>
    <row r="46" spans="3:9" x14ac:dyDescent="0.25">
      <c r="C46" s="109" t="s">
        <v>1037</v>
      </c>
      <c r="F46" s="186">
        <f>F45+1</f>
        <v>476191.47619047615</v>
      </c>
      <c r="G46" s="219">
        <f>F46*1.045</f>
        <v>497620.09261904756</v>
      </c>
    </row>
    <row r="47" spans="3:9" x14ac:dyDescent="0.25">
      <c r="C47" s="109" t="s">
        <v>1038</v>
      </c>
      <c r="F47" s="186"/>
      <c r="G47" s="185"/>
    </row>
    <row r="48" spans="3:9" x14ac:dyDescent="0.25">
      <c r="C48" s="109" t="s">
        <v>1039</v>
      </c>
      <c r="F48" s="186"/>
      <c r="G48" s="185"/>
    </row>
    <row r="49" spans="3:7" x14ac:dyDescent="0.25">
      <c r="C49" s="109" t="s">
        <v>1040</v>
      </c>
      <c r="F49" s="186"/>
      <c r="G49" s="185"/>
    </row>
    <row r="50" spans="3:7" x14ac:dyDescent="0.25">
      <c r="C50" s="109" t="s">
        <v>1041</v>
      </c>
      <c r="F50" s="186"/>
      <c r="G50" s="185"/>
    </row>
    <row r="51" spans="3:7" x14ac:dyDescent="0.25">
      <c r="C51" s="109" t="s">
        <v>1042</v>
      </c>
      <c r="F51" s="186"/>
      <c r="G51" s="185"/>
    </row>
    <row r="52" spans="3:7" x14ac:dyDescent="0.25">
      <c r="C52" s="109" t="s">
        <v>1043</v>
      </c>
      <c r="F52" s="186"/>
      <c r="G52" s="185"/>
    </row>
    <row r="53" spans="3:7" x14ac:dyDescent="0.25">
      <c r="C53" s="109" t="s">
        <v>1044</v>
      </c>
    </row>
    <row r="54" spans="3:7" x14ac:dyDescent="0.25">
      <c r="C54" s="109" t="s">
        <v>1045</v>
      </c>
    </row>
    <row r="55" spans="3:7" x14ac:dyDescent="0.25">
      <c r="C55" s="109" t="s">
        <v>1046</v>
      </c>
    </row>
    <row r="56" spans="3:7" x14ac:dyDescent="0.25">
      <c r="C56" s="109" t="s">
        <v>1047</v>
      </c>
    </row>
    <row r="57" spans="3:7" x14ac:dyDescent="0.25">
      <c r="C57" s="109" t="s">
        <v>1048</v>
      </c>
    </row>
    <row r="58" spans="3:7" x14ac:dyDescent="0.25">
      <c r="C58" s="109" t="s">
        <v>1049</v>
      </c>
    </row>
    <row r="59" spans="3:7" x14ac:dyDescent="0.25">
      <c r="C59" s="109" t="s">
        <v>1050</v>
      </c>
    </row>
    <row r="60" spans="3:7" x14ac:dyDescent="0.25">
      <c r="C60" s="109" t="s">
        <v>1051</v>
      </c>
    </row>
    <row r="61" spans="3:7" x14ac:dyDescent="0.25">
      <c r="C61" s="109" t="s">
        <v>1052</v>
      </c>
    </row>
    <row r="62" spans="3:7" x14ac:dyDescent="0.25">
      <c r="C62" s="109" t="s">
        <v>1053</v>
      </c>
    </row>
    <row r="63" spans="3:7" x14ac:dyDescent="0.25">
      <c r="C63" s="109" t="s">
        <v>1054</v>
      </c>
    </row>
    <row r="64" spans="3:7" x14ac:dyDescent="0.25">
      <c r="C64" s="109" t="s">
        <v>1055</v>
      </c>
    </row>
    <row r="73" spans="4:4" x14ac:dyDescent="0.25">
      <c r="D73">
        <f>MATCH(F75,'Dept All Other'!F30:F40,1)</f>
        <v>1</v>
      </c>
    </row>
  </sheetData>
  <sortState xmlns:xlrd2="http://schemas.microsoft.com/office/spreadsheetml/2017/richdata2" ref="D2:E63">
    <sortCondition ref="E2:E63"/>
  </sortState>
  <pageMargins left="0.7" right="0.7" top="0.75" bottom="0.75" header="0.3" footer="0.3"/>
  <pageSetup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/>
  <dimension ref="A1:R250"/>
  <sheetViews>
    <sheetView topLeftCell="F1" zoomScale="70" zoomScaleNormal="70" workbookViewId="0">
      <selection activeCell="Q14" sqref="Q14"/>
    </sheetView>
  </sheetViews>
  <sheetFormatPr defaultRowHeight="15" x14ac:dyDescent="0.25"/>
  <cols>
    <col min="1" max="1" width="0.140625" customWidth="1"/>
    <col min="2" max="2" width="13.5703125" customWidth="1"/>
    <col min="3" max="3" width="44.28515625" customWidth="1"/>
    <col min="4" max="4" width="22.7109375" customWidth="1"/>
    <col min="5" max="5" width="36.140625" customWidth="1"/>
    <col min="6" max="6" width="8.140625" customWidth="1"/>
    <col min="7" max="7" width="26.140625" customWidth="1"/>
    <col min="8" max="9" width="12.28515625" customWidth="1"/>
    <col min="10" max="10" width="13.5703125" customWidth="1"/>
    <col min="11" max="11" width="16.42578125" customWidth="1"/>
    <col min="12" max="12" width="13.5703125" customWidth="1"/>
    <col min="13" max="13" width="4.42578125" customWidth="1"/>
    <col min="14" max="14" width="2.85546875" customWidth="1"/>
    <col min="15" max="15" width="25.5703125" style="109" customWidth="1"/>
    <col min="16" max="16" width="7.5703125" customWidth="1"/>
    <col min="17" max="17" width="37.7109375" customWidth="1"/>
    <col min="19" max="19" width="10.42578125" customWidth="1"/>
  </cols>
  <sheetData>
    <row r="1" spans="1:18" ht="23.25" customHeight="1" x14ac:dyDescent="0.25">
      <c r="A1" s="371" t="s">
        <v>54</v>
      </c>
      <c r="B1" s="372"/>
      <c r="C1" s="372"/>
      <c r="D1" s="372"/>
      <c r="E1" s="372"/>
      <c r="F1" s="372"/>
      <c r="G1" s="372"/>
      <c r="H1" s="372"/>
      <c r="I1" s="372"/>
      <c r="J1" s="372"/>
      <c r="K1" s="372"/>
      <c r="L1" s="372"/>
    </row>
    <row r="2" spans="1:18" ht="39.75" customHeight="1" x14ac:dyDescent="0.25"/>
    <row r="3" spans="1:18" ht="18.75" customHeight="1" x14ac:dyDescent="0.25">
      <c r="B3" s="373" t="s">
        <v>55</v>
      </c>
      <c r="C3" s="372"/>
      <c r="D3" s="372"/>
      <c r="E3" s="372"/>
      <c r="F3" s="372"/>
      <c r="G3" s="372"/>
      <c r="H3" s="372"/>
      <c r="I3" s="372"/>
      <c r="J3" s="372"/>
      <c r="K3" s="372"/>
      <c r="L3" s="372"/>
      <c r="O3" s="209" t="s">
        <v>1496</v>
      </c>
      <c r="Q3" s="210"/>
    </row>
    <row r="4" spans="1:18" ht="21.75" customHeight="1" x14ac:dyDescent="0.25">
      <c r="O4" s="108" t="s">
        <v>1278</v>
      </c>
    </row>
    <row r="5" spans="1:18" x14ac:dyDescent="0.25">
      <c r="A5" s="374" t="s">
        <v>56</v>
      </c>
      <c r="B5" s="370"/>
      <c r="C5" s="3" t="s">
        <v>57</v>
      </c>
      <c r="D5" s="3" t="s">
        <v>58</v>
      </c>
      <c r="E5" s="3" t="s">
        <v>59</v>
      </c>
      <c r="F5" s="3" t="s">
        <v>60</v>
      </c>
      <c r="G5" s="3" t="s">
        <v>61</v>
      </c>
      <c r="H5" s="3" t="s">
        <v>62</v>
      </c>
      <c r="I5" s="3" t="s">
        <v>63</v>
      </c>
      <c r="J5" s="3" t="s">
        <v>64</v>
      </c>
      <c r="K5" s="3" t="s">
        <v>65</v>
      </c>
      <c r="L5" s="3" t="s">
        <v>66</v>
      </c>
      <c r="O5" s="109" t="s">
        <v>1058</v>
      </c>
      <c r="Q5" s="1"/>
    </row>
    <row r="6" spans="1:18" x14ac:dyDescent="0.25">
      <c r="A6" s="369" t="s">
        <v>67</v>
      </c>
      <c r="B6" s="370"/>
      <c r="C6" s="4" t="s">
        <v>68</v>
      </c>
      <c r="D6" s="4" t="s">
        <v>69</v>
      </c>
      <c r="E6" s="4" t="s">
        <v>70</v>
      </c>
      <c r="F6" s="4" t="s">
        <v>71</v>
      </c>
      <c r="G6" s="4" t="s">
        <v>72</v>
      </c>
      <c r="H6" s="4" t="s">
        <v>73</v>
      </c>
      <c r="I6" s="4"/>
      <c r="J6" s="5">
        <v>42639</v>
      </c>
      <c r="K6" s="5">
        <v>434.53149999999999</v>
      </c>
      <c r="L6" s="4">
        <v>5</v>
      </c>
      <c r="O6" s="109" t="s">
        <v>1059</v>
      </c>
      <c r="Q6" s="1"/>
    </row>
    <row r="7" spans="1:18" x14ac:dyDescent="0.25">
      <c r="A7" s="369" t="s">
        <v>74</v>
      </c>
      <c r="B7" s="370"/>
      <c r="C7" s="4" t="s">
        <v>75</v>
      </c>
      <c r="D7" s="4" t="s">
        <v>76</v>
      </c>
      <c r="E7" s="4" t="s">
        <v>77</v>
      </c>
      <c r="F7" s="4" t="s">
        <v>71</v>
      </c>
      <c r="G7" s="4" t="s">
        <v>78</v>
      </c>
      <c r="H7" s="4" t="s">
        <v>79</v>
      </c>
      <c r="I7" s="4"/>
      <c r="J7" s="5">
        <v>19569</v>
      </c>
      <c r="K7" s="5">
        <v>18393.666700000002</v>
      </c>
      <c r="L7" s="4">
        <v>2</v>
      </c>
      <c r="O7" s="109" t="s">
        <v>1060</v>
      </c>
      <c r="Q7" s="1"/>
      <c r="R7" s="208"/>
    </row>
    <row r="8" spans="1:18" ht="25.5" x14ac:dyDescent="0.25">
      <c r="A8" s="369" t="s">
        <v>80</v>
      </c>
      <c r="B8" s="370"/>
      <c r="C8" s="4" t="s">
        <v>81</v>
      </c>
      <c r="D8" s="4" t="s">
        <v>76</v>
      </c>
      <c r="E8" s="4" t="s">
        <v>82</v>
      </c>
      <c r="F8" s="4" t="s">
        <v>71</v>
      </c>
      <c r="G8" s="4" t="s">
        <v>78</v>
      </c>
      <c r="H8" s="4" t="s">
        <v>47</v>
      </c>
      <c r="I8" s="4"/>
      <c r="J8" s="5">
        <v>35156</v>
      </c>
      <c r="K8" s="5">
        <v>18613.460999999999</v>
      </c>
      <c r="L8" s="4">
        <v>3</v>
      </c>
      <c r="O8" s="109" t="s">
        <v>1440</v>
      </c>
      <c r="Q8" s="1"/>
      <c r="R8" s="208"/>
    </row>
    <row r="9" spans="1:18" ht="25.5" x14ac:dyDescent="0.25">
      <c r="A9" s="369" t="s">
        <v>83</v>
      </c>
      <c r="B9" s="370"/>
      <c r="C9" s="4" t="s">
        <v>84</v>
      </c>
      <c r="D9" s="4" t="s">
        <v>76</v>
      </c>
      <c r="E9" s="4" t="s">
        <v>85</v>
      </c>
      <c r="F9" s="4" t="s">
        <v>71</v>
      </c>
      <c r="G9" s="4" t="s">
        <v>78</v>
      </c>
      <c r="H9" s="4" t="s">
        <v>86</v>
      </c>
      <c r="I9" s="4"/>
      <c r="J9" s="5">
        <v>95837</v>
      </c>
      <c r="K9" s="5">
        <v>79376.06</v>
      </c>
      <c r="L9" s="4">
        <v>2</v>
      </c>
      <c r="O9" s="109" t="s">
        <v>1061</v>
      </c>
      <c r="Q9" s="1"/>
      <c r="R9" s="208"/>
    </row>
    <row r="10" spans="1:18" x14ac:dyDescent="0.25">
      <c r="A10" s="369" t="s">
        <v>87</v>
      </c>
      <c r="B10" s="370"/>
      <c r="C10" s="4" t="s">
        <v>88</v>
      </c>
      <c r="D10" s="4" t="s">
        <v>76</v>
      </c>
      <c r="E10" s="4" t="s">
        <v>89</v>
      </c>
      <c r="F10" s="4" t="s">
        <v>71</v>
      </c>
      <c r="G10" s="4" t="s">
        <v>78</v>
      </c>
      <c r="H10" s="4" t="s">
        <v>90</v>
      </c>
      <c r="I10" s="4"/>
      <c r="J10" s="5">
        <v>522933</v>
      </c>
      <c r="K10" s="5">
        <v>120306.7708</v>
      </c>
      <c r="L10" s="4">
        <v>10</v>
      </c>
      <c r="O10" s="109" t="s">
        <v>1062</v>
      </c>
      <c r="Q10" s="1"/>
      <c r="R10" s="208"/>
    </row>
    <row r="11" spans="1:18" x14ac:dyDescent="0.25">
      <c r="A11" s="369" t="s">
        <v>91</v>
      </c>
      <c r="B11" s="370"/>
      <c r="C11" s="4" t="s">
        <v>92</v>
      </c>
      <c r="D11" s="4" t="s">
        <v>76</v>
      </c>
      <c r="E11" s="4" t="s">
        <v>93</v>
      </c>
      <c r="F11" s="4" t="s">
        <v>71</v>
      </c>
      <c r="G11" s="4" t="s">
        <v>78</v>
      </c>
      <c r="H11" s="4" t="s">
        <v>94</v>
      </c>
      <c r="I11" s="4"/>
      <c r="J11" s="5">
        <v>94476</v>
      </c>
      <c r="K11" s="5">
        <v>61360.951200000003</v>
      </c>
      <c r="L11" s="4">
        <v>4</v>
      </c>
      <c r="O11" s="109" t="s">
        <v>1063</v>
      </c>
      <c r="Q11" s="1"/>
      <c r="R11" s="208"/>
    </row>
    <row r="12" spans="1:18" x14ac:dyDescent="0.25">
      <c r="A12" s="369" t="s">
        <v>95</v>
      </c>
      <c r="B12" s="370"/>
      <c r="C12" s="4" t="s">
        <v>96</v>
      </c>
      <c r="D12" s="4" t="s">
        <v>76</v>
      </c>
      <c r="E12" s="4" t="s">
        <v>97</v>
      </c>
      <c r="F12" s="4" t="s">
        <v>71</v>
      </c>
      <c r="G12" s="4" t="s">
        <v>78</v>
      </c>
      <c r="H12" s="4" t="s">
        <v>98</v>
      </c>
      <c r="I12" s="4" t="s">
        <v>99</v>
      </c>
      <c r="J12" s="5">
        <v>52349</v>
      </c>
      <c r="K12" s="5">
        <v>34089.220200000003</v>
      </c>
      <c r="L12" s="4">
        <v>3</v>
      </c>
      <c r="O12" s="109" t="s">
        <v>1064</v>
      </c>
      <c r="Q12" s="1"/>
      <c r="R12" s="208"/>
    </row>
    <row r="13" spans="1:18" x14ac:dyDescent="0.25">
      <c r="A13" s="369" t="s">
        <v>100</v>
      </c>
      <c r="B13" s="370"/>
      <c r="C13" s="4" t="s">
        <v>101</v>
      </c>
      <c r="D13" s="4" t="s">
        <v>76</v>
      </c>
      <c r="E13" s="4" t="s">
        <v>102</v>
      </c>
      <c r="F13" s="4" t="s">
        <v>71</v>
      </c>
      <c r="G13" s="4" t="s">
        <v>78</v>
      </c>
      <c r="H13" s="4" t="s">
        <v>73</v>
      </c>
      <c r="I13" s="4"/>
      <c r="J13" s="5">
        <v>682</v>
      </c>
      <c r="K13" s="5">
        <v>491.59</v>
      </c>
      <c r="L13" s="4">
        <v>1</v>
      </c>
      <c r="O13" s="109" t="s">
        <v>1439</v>
      </c>
      <c r="Q13" s="1"/>
      <c r="R13" s="208"/>
    </row>
    <row r="14" spans="1:18" ht="25.5" x14ac:dyDescent="0.25">
      <c r="A14" s="369" t="s">
        <v>103</v>
      </c>
      <c r="B14" s="370"/>
      <c r="C14" s="4" t="s">
        <v>104</v>
      </c>
      <c r="D14" s="4" t="s">
        <v>76</v>
      </c>
      <c r="E14" s="4" t="s">
        <v>105</v>
      </c>
      <c r="F14" s="4" t="s">
        <v>71</v>
      </c>
      <c r="G14" s="4" t="s">
        <v>78</v>
      </c>
      <c r="H14" s="4" t="s">
        <v>106</v>
      </c>
      <c r="I14" s="4"/>
      <c r="J14" s="5">
        <v>198021</v>
      </c>
      <c r="K14" s="5">
        <v>128283.5797</v>
      </c>
      <c r="L14" s="4">
        <v>4</v>
      </c>
      <c r="O14" s="109" t="s">
        <v>1065</v>
      </c>
      <c r="Q14" s="1"/>
      <c r="R14" s="208"/>
    </row>
    <row r="15" spans="1:18" x14ac:dyDescent="0.25">
      <c r="A15" s="369" t="s">
        <v>107</v>
      </c>
      <c r="B15" s="370"/>
      <c r="C15" s="4" t="s">
        <v>108</v>
      </c>
      <c r="D15" s="4" t="s">
        <v>76</v>
      </c>
      <c r="E15" s="4" t="s">
        <v>109</v>
      </c>
      <c r="F15" s="4" t="s">
        <v>71</v>
      </c>
      <c r="G15" s="4" t="s">
        <v>78</v>
      </c>
      <c r="H15" s="4" t="s">
        <v>40</v>
      </c>
      <c r="I15" s="4"/>
      <c r="J15" s="5">
        <v>5449</v>
      </c>
      <c r="K15" s="5">
        <v>3939.8431999999998</v>
      </c>
      <c r="L15" s="4">
        <v>1</v>
      </c>
      <c r="O15" s="109" t="s">
        <v>1066</v>
      </c>
      <c r="Q15" s="1"/>
      <c r="R15" s="208"/>
    </row>
    <row r="16" spans="1:18" x14ac:dyDescent="0.25">
      <c r="A16" s="369" t="s">
        <v>110</v>
      </c>
      <c r="B16" s="370"/>
      <c r="C16" s="4" t="s">
        <v>111</v>
      </c>
      <c r="D16" s="4" t="s">
        <v>76</v>
      </c>
      <c r="E16" s="4" t="s">
        <v>112</v>
      </c>
      <c r="F16" s="4" t="s">
        <v>71</v>
      </c>
      <c r="G16" s="4" t="s">
        <v>113</v>
      </c>
      <c r="H16" s="4" t="s">
        <v>114</v>
      </c>
      <c r="I16" s="4"/>
      <c r="J16" s="5">
        <v>11807</v>
      </c>
      <c r="K16" s="5">
        <v>8905.3920999999991</v>
      </c>
      <c r="L16" s="4">
        <v>5</v>
      </c>
      <c r="O16" s="109" t="s">
        <v>1067</v>
      </c>
      <c r="Q16" s="1"/>
      <c r="R16" s="208"/>
    </row>
    <row r="17" spans="1:18" x14ac:dyDescent="0.25">
      <c r="A17" s="369" t="s">
        <v>115</v>
      </c>
      <c r="B17" s="370"/>
      <c r="C17" s="4" t="s">
        <v>116</v>
      </c>
      <c r="D17" s="4" t="s">
        <v>76</v>
      </c>
      <c r="E17" s="4" t="s">
        <v>117</v>
      </c>
      <c r="F17" s="4" t="s">
        <v>71</v>
      </c>
      <c r="G17" s="4" t="s">
        <v>113</v>
      </c>
      <c r="H17" s="4" t="s">
        <v>114</v>
      </c>
      <c r="I17" s="4"/>
      <c r="J17" s="5">
        <v>16103</v>
      </c>
      <c r="K17" s="5">
        <v>11815.922200000001</v>
      </c>
      <c r="L17" s="4">
        <v>5</v>
      </c>
      <c r="O17" s="109" t="s">
        <v>1068</v>
      </c>
      <c r="Q17" s="1"/>
      <c r="R17" s="208"/>
    </row>
    <row r="18" spans="1:18" x14ac:dyDescent="0.25">
      <c r="A18" s="369" t="s">
        <v>118</v>
      </c>
      <c r="B18" s="370"/>
      <c r="C18" s="4" t="s">
        <v>119</v>
      </c>
      <c r="D18" s="4" t="s">
        <v>76</v>
      </c>
      <c r="E18" s="4" t="s">
        <v>120</v>
      </c>
      <c r="F18" s="4" t="s">
        <v>71</v>
      </c>
      <c r="G18" s="4" t="s">
        <v>113</v>
      </c>
      <c r="H18" s="4" t="s">
        <v>121</v>
      </c>
      <c r="I18" s="4"/>
      <c r="J18" s="5">
        <v>14454</v>
      </c>
      <c r="K18" s="5">
        <v>8502.6962999999996</v>
      </c>
      <c r="L18" s="4">
        <v>6</v>
      </c>
      <c r="O18" s="109" t="s">
        <v>1069</v>
      </c>
      <c r="Q18" s="1"/>
      <c r="R18" s="208"/>
    </row>
    <row r="19" spans="1:18" x14ac:dyDescent="0.25">
      <c r="A19" s="369" t="s">
        <v>122</v>
      </c>
      <c r="B19" s="370"/>
      <c r="C19" s="4" t="s">
        <v>123</v>
      </c>
      <c r="D19" s="4" t="s">
        <v>76</v>
      </c>
      <c r="E19" s="4" t="s">
        <v>124</v>
      </c>
      <c r="F19" s="4" t="s">
        <v>71</v>
      </c>
      <c r="G19" s="4" t="s">
        <v>113</v>
      </c>
      <c r="H19" s="4" t="s">
        <v>125</v>
      </c>
      <c r="I19" s="4" t="s">
        <v>99</v>
      </c>
      <c r="J19" s="5">
        <v>15024</v>
      </c>
      <c r="K19" s="5">
        <v>8184.5114000000003</v>
      </c>
      <c r="L19" s="4">
        <v>5</v>
      </c>
      <c r="O19" s="109" t="s">
        <v>1070</v>
      </c>
      <c r="Q19" s="1"/>
      <c r="R19" s="208"/>
    </row>
    <row r="20" spans="1:18" x14ac:dyDescent="0.25">
      <c r="A20" s="369" t="s">
        <v>126</v>
      </c>
      <c r="B20" s="370"/>
      <c r="C20" s="4" t="s">
        <v>127</v>
      </c>
      <c r="D20" s="4" t="s">
        <v>76</v>
      </c>
      <c r="E20" s="4" t="s">
        <v>128</v>
      </c>
      <c r="F20" s="4" t="s">
        <v>71</v>
      </c>
      <c r="G20" s="4" t="s">
        <v>113</v>
      </c>
      <c r="H20" s="4" t="s">
        <v>114</v>
      </c>
      <c r="I20" s="4"/>
      <c r="J20" s="5">
        <v>11386</v>
      </c>
      <c r="K20" s="5">
        <v>7866.9422999999997</v>
      </c>
      <c r="L20" s="4">
        <v>5</v>
      </c>
      <c r="O20" s="109" t="s">
        <v>1071</v>
      </c>
      <c r="Q20" s="1"/>
      <c r="R20" s="208"/>
    </row>
    <row r="21" spans="1:18" x14ac:dyDescent="0.25">
      <c r="A21" s="369" t="s">
        <v>129</v>
      </c>
      <c r="B21" s="370"/>
      <c r="C21" s="4" t="s">
        <v>130</v>
      </c>
      <c r="D21" s="4" t="s">
        <v>76</v>
      </c>
      <c r="E21" s="4" t="s">
        <v>131</v>
      </c>
      <c r="F21" s="4" t="s">
        <v>71</v>
      </c>
      <c r="G21" s="4" t="s">
        <v>113</v>
      </c>
      <c r="H21" s="4" t="s">
        <v>90</v>
      </c>
      <c r="I21" s="4" t="s">
        <v>99</v>
      </c>
      <c r="J21" s="5">
        <v>12667</v>
      </c>
      <c r="K21" s="5">
        <v>8050.5734000000002</v>
      </c>
      <c r="L21" s="4">
        <v>5</v>
      </c>
      <c r="O21" s="109" t="s">
        <v>1072</v>
      </c>
      <c r="Q21" s="1"/>
      <c r="R21" s="208"/>
    </row>
    <row r="22" spans="1:18" x14ac:dyDescent="0.25">
      <c r="A22" s="369" t="s">
        <v>132</v>
      </c>
      <c r="B22" s="370"/>
      <c r="C22" s="4" t="s">
        <v>133</v>
      </c>
      <c r="D22" s="4" t="s">
        <v>76</v>
      </c>
      <c r="E22" s="4" t="s">
        <v>134</v>
      </c>
      <c r="F22" s="4" t="s">
        <v>71</v>
      </c>
      <c r="G22" s="4" t="s">
        <v>113</v>
      </c>
      <c r="H22" s="4" t="s">
        <v>114</v>
      </c>
      <c r="I22" s="4" t="s">
        <v>99</v>
      </c>
      <c r="J22" s="5">
        <v>16951</v>
      </c>
      <c r="K22" s="5">
        <v>9525.9444000000003</v>
      </c>
      <c r="L22" s="4">
        <v>4</v>
      </c>
      <c r="O22" s="109" t="s">
        <v>1073</v>
      </c>
      <c r="Q22" s="1"/>
      <c r="R22" s="208"/>
    </row>
    <row r="23" spans="1:18" x14ac:dyDescent="0.25">
      <c r="A23" s="369" t="s">
        <v>135</v>
      </c>
      <c r="B23" s="370"/>
      <c r="C23" s="4" t="s">
        <v>136</v>
      </c>
      <c r="D23" s="4" t="s">
        <v>76</v>
      </c>
      <c r="E23" s="4" t="s">
        <v>137</v>
      </c>
      <c r="F23" s="4" t="s">
        <v>71</v>
      </c>
      <c r="G23" s="4" t="s">
        <v>113</v>
      </c>
      <c r="H23" s="4" t="s">
        <v>138</v>
      </c>
      <c r="I23" s="4"/>
      <c r="J23" s="5">
        <v>12144</v>
      </c>
      <c r="K23" s="5">
        <v>7983.0316000000003</v>
      </c>
      <c r="L23" s="4">
        <v>5</v>
      </c>
      <c r="O23" s="109" t="s">
        <v>1074</v>
      </c>
      <c r="Q23" s="1"/>
      <c r="R23" s="208"/>
    </row>
    <row r="24" spans="1:18" x14ac:dyDescent="0.25">
      <c r="A24" s="369" t="s">
        <v>139</v>
      </c>
      <c r="B24" s="370"/>
      <c r="C24" s="4" t="s">
        <v>140</v>
      </c>
      <c r="D24" s="4" t="s">
        <v>76</v>
      </c>
      <c r="E24" s="4" t="s">
        <v>141</v>
      </c>
      <c r="F24" s="4" t="s">
        <v>71</v>
      </c>
      <c r="G24" s="4" t="s">
        <v>113</v>
      </c>
      <c r="H24" s="4" t="s">
        <v>114</v>
      </c>
      <c r="I24" s="4"/>
      <c r="J24" s="5">
        <v>12907</v>
      </c>
      <c r="K24" s="5">
        <v>8443.4964</v>
      </c>
      <c r="L24" s="4">
        <v>5</v>
      </c>
      <c r="O24" s="109" t="s">
        <v>1075</v>
      </c>
      <c r="Q24" s="1"/>
      <c r="R24" s="208"/>
    </row>
    <row r="25" spans="1:18" x14ac:dyDescent="0.25">
      <c r="A25" s="369" t="s">
        <v>142</v>
      </c>
      <c r="B25" s="370"/>
      <c r="C25" s="4" t="s">
        <v>143</v>
      </c>
      <c r="D25" s="4" t="s">
        <v>76</v>
      </c>
      <c r="E25" s="4" t="s">
        <v>144</v>
      </c>
      <c r="F25" s="4" t="s">
        <v>71</v>
      </c>
      <c r="G25" s="4" t="s">
        <v>113</v>
      </c>
      <c r="H25" s="4" t="s">
        <v>114</v>
      </c>
      <c r="I25" s="4"/>
      <c r="J25" s="5">
        <v>11413</v>
      </c>
      <c r="K25" s="5">
        <v>7448.2380999999996</v>
      </c>
      <c r="L25" s="4">
        <v>6</v>
      </c>
      <c r="O25" s="109" t="s">
        <v>1076</v>
      </c>
      <c r="Q25" s="1"/>
      <c r="R25" s="208"/>
    </row>
    <row r="26" spans="1:18" x14ac:dyDescent="0.25">
      <c r="A26" s="369" t="s">
        <v>145</v>
      </c>
      <c r="B26" s="370"/>
      <c r="C26" s="4" t="s">
        <v>146</v>
      </c>
      <c r="D26" s="4" t="s">
        <v>76</v>
      </c>
      <c r="E26" s="4" t="s">
        <v>147</v>
      </c>
      <c r="F26" s="4" t="s">
        <v>71</v>
      </c>
      <c r="G26" s="4" t="s">
        <v>113</v>
      </c>
      <c r="H26" s="4" t="s">
        <v>138</v>
      </c>
      <c r="I26" s="4"/>
      <c r="J26" s="5">
        <v>11312</v>
      </c>
      <c r="K26" s="5">
        <v>8443.3048999999992</v>
      </c>
      <c r="L26" s="4">
        <v>5</v>
      </c>
      <c r="O26" s="109" t="s">
        <v>1077</v>
      </c>
      <c r="Q26" s="1"/>
      <c r="R26" s="208"/>
    </row>
    <row r="27" spans="1:18" x14ac:dyDescent="0.25">
      <c r="A27" s="369" t="s">
        <v>148</v>
      </c>
      <c r="B27" s="370"/>
      <c r="C27" s="4" t="s">
        <v>149</v>
      </c>
      <c r="D27" s="4" t="s">
        <v>76</v>
      </c>
      <c r="E27" s="4" t="s">
        <v>150</v>
      </c>
      <c r="F27" s="4" t="s">
        <v>71</v>
      </c>
      <c r="G27" s="4" t="s">
        <v>151</v>
      </c>
      <c r="H27" s="4" t="s">
        <v>114</v>
      </c>
      <c r="I27" s="4"/>
      <c r="J27" s="5">
        <v>14418</v>
      </c>
      <c r="K27" s="5">
        <v>9555.7711999999992</v>
      </c>
      <c r="L27" s="4">
        <v>3</v>
      </c>
      <c r="O27" s="109" t="s">
        <v>1078</v>
      </c>
      <c r="Q27" s="1"/>
      <c r="R27" s="208"/>
    </row>
    <row r="28" spans="1:18" x14ac:dyDescent="0.25">
      <c r="A28" s="369" t="s">
        <v>152</v>
      </c>
      <c r="B28" s="370"/>
      <c r="C28" s="4" t="s">
        <v>153</v>
      </c>
      <c r="D28" s="4" t="s">
        <v>76</v>
      </c>
      <c r="E28" s="4" t="s">
        <v>154</v>
      </c>
      <c r="F28" s="4" t="s">
        <v>71</v>
      </c>
      <c r="G28" s="4" t="s">
        <v>113</v>
      </c>
      <c r="H28" s="4" t="s">
        <v>114</v>
      </c>
      <c r="I28" s="4" t="s">
        <v>99</v>
      </c>
      <c r="J28" s="5">
        <v>14074</v>
      </c>
      <c r="K28" s="5">
        <v>8392.43</v>
      </c>
      <c r="L28" s="4">
        <v>5</v>
      </c>
      <c r="O28" s="109" t="s">
        <v>1079</v>
      </c>
      <c r="Q28" s="1"/>
      <c r="R28" s="208"/>
    </row>
    <row r="29" spans="1:18" x14ac:dyDescent="0.25">
      <c r="A29" s="369" t="s">
        <v>155</v>
      </c>
      <c r="B29" s="370"/>
      <c r="C29" s="4" t="s">
        <v>156</v>
      </c>
      <c r="D29" s="4" t="s">
        <v>76</v>
      </c>
      <c r="E29" s="4" t="s">
        <v>157</v>
      </c>
      <c r="F29" s="4" t="s">
        <v>71</v>
      </c>
      <c r="G29" s="4" t="s">
        <v>113</v>
      </c>
      <c r="H29" s="4" t="s">
        <v>114</v>
      </c>
      <c r="I29" s="4"/>
      <c r="J29" s="5">
        <v>12363</v>
      </c>
      <c r="K29" s="5">
        <v>6755.9155000000001</v>
      </c>
      <c r="L29" s="4">
        <v>5</v>
      </c>
      <c r="O29" s="109" t="s">
        <v>1080</v>
      </c>
      <c r="Q29" s="1"/>
      <c r="R29" s="208"/>
    </row>
    <row r="30" spans="1:18" x14ac:dyDescent="0.25">
      <c r="A30" s="369" t="s">
        <v>158</v>
      </c>
      <c r="B30" s="370"/>
      <c r="C30" s="4" t="s">
        <v>159</v>
      </c>
      <c r="D30" s="4" t="s">
        <v>76</v>
      </c>
      <c r="E30" s="4" t="s">
        <v>160</v>
      </c>
      <c r="F30" s="4" t="s">
        <v>71</v>
      </c>
      <c r="G30" s="4" t="s">
        <v>161</v>
      </c>
      <c r="H30" s="4" t="s">
        <v>90</v>
      </c>
      <c r="I30" s="4" t="s">
        <v>99</v>
      </c>
      <c r="J30" s="5">
        <v>14446</v>
      </c>
      <c r="K30" s="5">
        <v>10437.861699999999</v>
      </c>
      <c r="L30" s="4">
        <v>4</v>
      </c>
      <c r="O30" s="109" t="s">
        <v>1081</v>
      </c>
      <c r="Q30" s="1"/>
      <c r="R30" s="208"/>
    </row>
    <row r="31" spans="1:18" x14ac:dyDescent="0.25">
      <c r="A31" s="369" t="s">
        <v>162</v>
      </c>
      <c r="B31" s="370"/>
      <c r="C31" s="4" t="s">
        <v>163</v>
      </c>
      <c r="D31" s="4" t="s">
        <v>76</v>
      </c>
      <c r="E31" s="4" t="s">
        <v>164</v>
      </c>
      <c r="F31" s="4" t="s">
        <v>71</v>
      </c>
      <c r="G31" s="4" t="s">
        <v>161</v>
      </c>
      <c r="H31" s="4" t="s">
        <v>90</v>
      </c>
      <c r="I31" s="4" t="s">
        <v>99</v>
      </c>
      <c r="J31" s="5">
        <v>14032</v>
      </c>
      <c r="K31" s="5">
        <v>8879.5098999999991</v>
      </c>
      <c r="L31" s="4">
        <v>5</v>
      </c>
      <c r="O31" s="109" t="s">
        <v>1082</v>
      </c>
      <c r="Q31" s="1"/>
      <c r="R31" s="208"/>
    </row>
    <row r="32" spans="1:18" x14ac:dyDescent="0.25">
      <c r="A32" s="369" t="s">
        <v>165</v>
      </c>
      <c r="B32" s="370"/>
      <c r="C32" s="4" t="s">
        <v>166</v>
      </c>
      <c r="D32" s="4" t="s">
        <v>76</v>
      </c>
      <c r="E32" s="4" t="s">
        <v>167</v>
      </c>
      <c r="F32" s="4" t="s">
        <v>71</v>
      </c>
      <c r="G32" s="4" t="s">
        <v>161</v>
      </c>
      <c r="H32" s="4" t="s">
        <v>90</v>
      </c>
      <c r="I32" s="4" t="s">
        <v>99</v>
      </c>
      <c r="J32" s="5">
        <v>12534</v>
      </c>
      <c r="K32" s="5">
        <v>8756.0532000000003</v>
      </c>
      <c r="L32" s="4">
        <v>5</v>
      </c>
      <c r="O32" s="109" t="s">
        <v>1083</v>
      </c>
      <c r="Q32" s="1"/>
      <c r="R32" s="208"/>
    </row>
    <row r="33" spans="1:18" x14ac:dyDescent="0.25">
      <c r="A33" s="369" t="s">
        <v>168</v>
      </c>
      <c r="B33" s="370"/>
      <c r="C33" s="4" t="s">
        <v>169</v>
      </c>
      <c r="D33" s="4" t="s">
        <v>76</v>
      </c>
      <c r="E33" s="4" t="s">
        <v>170</v>
      </c>
      <c r="F33" s="4" t="s">
        <v>71</v>
      </c>
      <c r="G33" s="4" t="s">
        <v>161</v>
      </c>
      <c r="H33" s="4" t="s">
        <v>90</v>
      </c>
      <c r="I33" s="4" t="s">
        <v>99</v>
      </c>
      <c r="J33" s="5">
        <v>22270</v>
      </c>
      <c r="K33" s="5">
        <v>14064.7053</v>
      </c>
      <c r="L33" s="4">
        <v>5</v>
      </c>
      <c r="O33" s="109" t="s">
        <v>1084</v>
      </c>
      <c r="Q33" s="1"/>
      <c r="R33" s="208"/>
    </row>
    <row r="34" spans="1:18" x14ac:dyDescent="0.25">
      <c r="A34" s="369" t="s">
        <v>171</v>
      </c>
      <c r="B34" s="370"/>
      <c r="C34" s="4" t="s">
        <v>172</v>
      </c>
      <c r="D34" s="4" t="s">
        <v>76</v>
      </c>
      <c r="E34" s="4" t="s">
        <v>173</v>
      </c>
      <c r="F34" s="4" t="s">
        <v>71</v>
      </c>
      <c r="G34" s="4" t="s">
        <v>161</v>
      </c>
      <c r="H34" s="4" t="s">
        <v>90</v>
      </c>
      <c r="I34" s="4" t="s">
        <v>99</v>
      </c>
      <c r="J34" s="5">
        <v>14593</v>
      </c>
      <c r="K34" s="5">
        <v>9023.8601999999992</v>
      </c>
      <c r="L34" s="4">
        <v>5</v>
      </c>
      <c r="O34" s="109" t="s">
        <v>1085</v>
      </c>
      <c r="Q34" s="1"/>
      <c r="R34" s="208"/>
    </row>
    <row r="35" spans="1:18" x14ac:dyDescent="0.25">
      <c r="A35" s="369" t="s">
        <v>174</v>
      </c>
      <c r="B35" s="370"/>
      <c r="C35" s="4" t="s">
        <v>175</v>
      </c>
      <c r="D35" s="4" t="s">
        <v>76</v>
      </c>
      <c r="E35" s="4" t="s">
        <v>176</v>
      </c>
      <c r="F35" s="4" t="s">
        <v>71</v>
      </c>
      <c r="G35" s="4" t="s">
        <v>161</v>
      </c>
      <c r="H35" s="4" t="s">
        <v>90</v>
      </c>
      <c r="I35" s="4" t="s">
        <v>99</v>
      </c>
      <c r="J35" s="5">
        <v>16198</v>
      </c>
      <c r="K35" s="5">
        <v>8306.0571999999993</v>
      </c>
      <c r="L35" s="4">
        <v>5</v>
      </c>
      <c r="O35" s="109" t="s">
        <v>1086</v>
      </c>
      <c r="Q35" s="1"/>
      <c r="R35" s="208"/>
    </row>
    <row r="36" spans="1:18" x14ac:dyDescent="0.25">
      <c r="A36" s="369" t="s">
        <v>177</v>
      </c>
      <c r="B36" s="370"/>
      <c r="C36" s="4" t="s">
        <v>178</v>
      </c>
      <c r="D36" s="4" t="s">
        <v>76</v>
      </c>
      <c r="E36" s="4" t="s">
        <v>179</v>
      </c>
      <c r="F36" s="4" t="s">
        <v>71</v>
      </c>
      <c r="G36" s="4" t="s">
        <v>161</v>
      </c>
      <c r="H36" s="4" t="s">
        <v>90</v>
      </c>
      <c r="I36" s="4" t="s">
        <v>99</v>
      </c>
      <c r="J36" s="5">
        <v>13835</v>
      </c>
      <c r="K36" s="5">
        <v>9292.7914999999994</v>
      </c>
      <c r="L36" s="4">
        <v>4</v>
      </c>
      <c r="O36" s="109" t="s">
        <v>1087</v>
      </c>
      <c r="Q36" s="1"/>
      <c r="R36" s="208"/>
    </row>
    <row r="37" spans="1:18" x14ac:dyDescent="0.25">
      <c r="A37" s="369" t="s">
        <v>180</v>
      </c>
      <c r="B37" s="370"/>
      <c r="C37" s="4" t="s">
        <v>181</v>
      </c>
      <c r="D37" s="4" t="s">
        <v>76</v>
      </c>
      <c r="E37" s="4" t="s">
        <v>182</v>
      </c>
      <c r="F37" s="4" t="s">
        <v>71</v>
      </c>
      <c r="G37" s="4" t="s">
        <v>161</v>
      </c>
      <c r="H37" s="4" t="s">
        <v>90</v>
      </c>
      <c r="I37" s="4" t="s">
        <v>99</v>
      </c>
      <c r="J37" s="5">
        <v>16016</v>
      </c>
      <c r="K37" s="5">
        <v>9550.7145</v>
      </c>
      <c r="L37" s="4">
        <v>5</v>
      </c>
      <c r="O37" s="109" t="s">
        <v>1088</v>
      </c>
      <c r="Q37" s="1"/>
      <c r="R37" s="208"/>
    </row>
    <row r="38" spans="1:18" x14ac:dyDescent="0.25">
      <c r="A38" s="369" t="s">
        <v>183</v>
      </c>
      <c r="B38" s="370"/>
      <c r="C38" s="4" t="s">
        <v>184</v>
      </c>
      <c r="D38" s="4" t="s">
        <v>76</v>
      </c>
      <c r="E38" s="4" t="s">
        <v>185</v>
      </c>
      <c r="F38" s="4" t="s">
        <v>71</v>
      </c>
      <c r="G38" s="4" t="s">
        <v>161</v>
      </c>
      <c r="H38" s="4" t="s">
        <v>90</v>
      </c>
      <c r="I38" s="4" t="s">
        <v>99</v>
      </c>
      <c r="J38" s="5">
        <v>21885</v>
      </c>
      <c r="K38" s="5">
        <v>14245.1397</v>
      </c>
      <c r="L38" s="4">
        <v>5</v>
      </c>
      <c r="O38" s="109" t="s">
        <v>1089</v>
      </c>
      <c r="Q38" s="1"/>
      <c r="R38" s="208"/>
    </row>
    <row r="39" spans="1:18" x14ac:dyDescent="0.25">
      <c r="A39" s="369" t="s">
        <v>186</v>
      </c>
      <c r="B39" s="370"/>
      <c r="C39" s="4" t="s">
        <v>187</v>
      </c>
      <c r="D39" s="4" t="s">
        <v>76</v>
      </c>
      <c r="E39" s="4" t="s">
        <v>188</v>
      </c>
      <c r="F39" s="4" t="s">
        <v>71</v>
      </c>
      <c r="G39" s="4" t="s">
        <v>161</v>
      </c>
      <c r="H39" s="4" t="s">
        <v>90</v>
      </c>
      <c r="I39" s="4" t="s">
        <v>99</v>
      </c>
      <c r="J39" s="5">
        <v>21648</v>
      </c>
      <c r="K39" s="5">
        <v>14389.122799999999</v>
      </c>
      <c r="L39" s="4">
        <v>5</v>
      </c>
      <c r="O39" s="109" t="s">
        <v>1090</v>
      </c>
      <c r="Q39" s="1"/>
      <c r="R39" s="208"/>
    </row>
    <row r="40" spans="1:18" x14ac:dyDescent="0.25">
      <c r="A40" s="369" t="s">
        <v>189</v>
      </c>
      <c r="B40" s="370"/>
      <c r="C40" s="4" t="s">
        <v>190</v>
      </c>
      <c r="D40" s="4" t="s">
        <v>76</v>
      </c>
      <c r="E40" s="4" t="s">
        <v>191</v>
      </c>
      <c r="F40" s="4" t="s">
        <v>71</v>
      </c>
      <c r="G40" s="4" t="s">
        <v>161</v>
      </c>
      <c r="H40" s="4" t="s">
        <v>90</v>
      </c>
      <c r="I40" s="4" t="s">
        <v>99</v>
      </c>
      <c r="J40" s="5">
        <v>15549</v>
      </c>
      <c r="K40" s="5">
        <v>9666.9788000000008</v>
      </c>
      <c r="L40" s="4">
        <v>6</v>
      </c>
      <c r="O40" s="109" t="s">
        <v>1091</v>
      </c>
      <c r="Q40" s="1"/>
      <c r="R40" s="208"/>
    </row>
    <row r="41" spans="1:18" x14ac:dyDescent="0.25">
      <c r="A41" s="369" t="s">
        <v>192</v>
      </c>
      <c r="B41" s="370"/>
      <c r="C41" s="4" t="s">
        <v>193</v>
      </c>
      <c r="D41" s="4" t="s">
        <v>76</v>
      </c>
      <c r="E41" s="4" t="s">
        <v>194</v>
      </c>
      <c r="F41" s="4" t="s">
        <v>71</v>
      </c>
      <c r="G41" s="4" t="s">
        <v>113</v>
      </c>
      <c r="H41" s="4" t="s">
        <v>195</v>
      </c>
      <c r="I41" s="4"/>
      <c r="J41" s="5">
        <v>10766</v>
      </c>
      <c r="K41" s="5">
        <v>7163.2353999999996</v>
      </c>
      <c r="L41" s="4">
        <v>4</v>
      </c>
      <c r="O41" s="109" t="s">
        <v>1092</v>
      </c>
      <c r="Q41" s="1"/>
      <c r="R41" s="208"/>
    </row>
    <row r="42" spans="1:18" x14ac:dyDescent="0.25">
      <c r="A42" s="369" t="s">
        <v>196</v>
      </c>
      <c r="B42" s="370"/>
      <c r="C42" s="4" t="s">
        <v>197</v>
      </c>
      <c r="D42" s="4" t="s">
        <v>76</v>
      </c>
      <c r="E42" s="4" t="s">
        <v>198</v>
      </c>
      <c r="F42" s="4" t="s">
        <v>71</v>
      </c>
      <c r="G42" s="4" t="s">
        <v>151</v>
      </c>
      <c r="H42" s="4" t="s">
        <v>199</v>
      </c>
      <c r="I42" s="4"/>
      <c r="J42" s="5">
        <v>47521</v>
      </c>
      <c r="K42" s="5">
        <v>23552.333999999999</v>
      </c>
      <c r="L42" s="4">
        <v>3</v>
      </c>
      <c r="O42" s="109" t="s">
        <v>1093</v>
      </c>
      <c r="Q42" s="1"/>
      <c r="R42" s="208"/>
    </row>
    <row r="43" spans="1:18" x14ac:dyDescent="0.25">
      <c r="A43" s="369" t="s">
        <v>200</v>
      </c>
      <c r="B43" s="370"/>
      <c r="C43" s="4" t="s">
        <v>201</v>
      </c>
      <c r="D43" s="4" t="s">
        <v>76</v>
      </c>
      <c r="E43" s="4" t="s">
        <v>202</v>
      </c>
      <c r="F43" s="4" t="s">
        <v>71</v>
      </c>
      <c r="G43" s="4" t="s">
        <v>151</v>
      </c>
      <c r="H43" s="4" t="s">
        <v>203</v>
      </c>
      <c r="I43" s="4"/>
      <c r="J43" s="5">
        <v>182861</v>
      </c>
      <c r="K43" s="5">
        <v>109511.90089999999</v>
      </c>
      <c r="L43" s="4">
        <v>5</v>
      </c>
      <c r="O43" s="109" t="s">
        <v>1094</v>
      </c>
      <c r="Q43" s="1"/>
      <c r="R43" s="208"/>
    </row>
    <row r="44" spans="1:18" x14ac:dyDescent="0.25">
      <c r="A44" s="369" t="s">
        <v>204</v>
      </c>
      <c r="B44" s="370"/>
      <c r="C44" s="4" t="s">
        <v>205</v>
      </c>
      <c r="D44" s="4" t="s">
        <v>76</v>
      </c>
      <c r="E44" s="4" t="s">
        <v>206</v>
      </c>
      <c r="F44" s="4" t="s">
        <v>71</v>
      </c>
      <c r="G44" s="4" t="s">
        <v>113</v>
      </c>
      <c r="H44" s="4" t="s">
        <v>207</v>
      </c>
      <c r="I44" s="4" t="s">
        <v>99</v>
      </c>
      <c r="J44" s="5">
        <v>13572</v>
      </c>
      <c r="K44" s="5">
        <v>8838.8294000000005</v>
      </c>
      <c r="L44" s="4">
        <v>5</v>
      </c>
      <c r="O44" s="109" t="s">
        <v>1095</v>
      </c>
      <c r="Q44" s="1"/>
      <c r="R44" s="208"/>
    </row>
    <row r="45" spans="1:18" x14ac:dyDescent="0.25">
      <c r="A45" s="369" t="s">
        <v>208</v>
      </c>
      <c r="B45" s="370"/>
      <c r="C45" s="4" t="s">
        <v>209</v>
      </c>
      <c r="D45" s="4" t="s">
        <v>76</v>
      </c>
      <c r="E45" s="4" t="s">
        <v>210</v>
      </c>
      <c r="F45" s="4" t="s">
        <v>71</v>
      </c>
      <c r="G45" s="4" t="s">
        <v>211</v>
      </c>
      <c r="H45" s="4" t="s">
        <v>212</v>
      </c>
      <c r="I45" s="4" t="s">
        <v>99</v>
      </c>
      <c r="J45" s="5">
        <v>28886</v>
      </c>
      <c r="K45" s="5">
        <v>18209.742099999999</v>
      </c>
      <c r="L45" s="4">
        <v>4</v>
      </c>
      <c r="O45" s="109" t="s">
        <v>1096</v>
      </c>
      <c r="Q45" s="1"/>
      <c r="R45" s="208"/>
    </row>
    <row r="46" spans="1:18" x14ac:dyDescent="0.25">
      <c r="A46" s="369" t="s">
        <v>213</v>
      </c>
      <c r="B46" s="370"/>
      <c r="C46" s="4" t="s">
        <v>214</v>
      </c>
      <c r="D46" s="4" t="s">
        <v>76</v>
      </c>
      <c r="E46" s="4" t="s">
        <v>215</v>
      </c>
      <c r="F46" s="4" t="s">
        <v>71</v>
      </c>
      <c r="G46" s="4" t="s">
        <v>211</v>
      </c>
      <c r="H46" s="4" t="s">
        <v>73</v>
      </c>
      <c r="I46" s="4"/>
      <c r="J46" s="5">
        <v>99391.034700000004</v>
      </c>
      <c r="K46" s="5">
        <v>59375.049700000003</v>
      </c>
      <c r="L46" s="4">
        <v>6</v>
      </c>
      <c r="O46" s="109" t="s">
        <v>1097</v>
      </c>
      <c r="Q46" s="1"/>
      <c r="R46" s="208"/>
    </row>
    <row r="47" spans="1:18" x14ac:dyDescent="0.25">
      <c r="A47" s="369" t="s">
        <v>216</v>
      </c>
      <c r="B47" s="370"/>
      <c r="C47" s="4" t="s">
        <v>217</v>
      </c>
      <c r="D47" s="4" t="s">
        <v>76</v>
      </c>
      <c r="E47" s="4" t="s">
        <v>218</v>
      </c>
      <c r="F47" s="4" t="s">
        <v>71</v>
      </c>
      <c r="G47" s="4" t="s">
        <v>211</v>
      </c>
      <c r="H47" s="4" t="s">
        <v>219</v>
      </c>
      <c r="I47" s="4"/>
      <c r="J47" s="5">
        <v>51878.041700000002</v>
      </c>
      <c r="K47" s="5">
        <v>32448.8292</v>
      </c>
      <c r="L47" s="4">
        <v>6</v>
      </c>
      <c r="O47" s="109" t="s">
        <v>1098</v>
      </c>
      <c r="Q47" s="1"/>
      <c r="R47" s="208"/>
    </row>
    <row r="48" spans="1:18" x14ac:dyDescent="0.25">
      <c r="A48" s="369" t="s">
        <v>220</v>
      </c>
      <c r="B48" s="370"/>
      <c r="C48" s="4" t="s">
        <v>221</v>
      </c>
      <c r="D48" s="4" t="s">
        <v>76</v>
      </c>
      <c r="E48" s="4" t="s">
        <v>222</v>
      </c>
      <c r="F48" s="4" t="s">
        <v>71</v>
      </c>
      <c r="G48" s="4" t="s">
        <v>211</v>
      </c>
      <c r="H48" s="4" t="s">
        <v>223</v>
      </c>
      <c r="I48" s="4"/>
      <c r="J48" s="5">
        <v>31127.0196</v>
      </c>
      <c r="K48" s="5">
        <v>15998.5885</v>
      </c>
      <c r="L48" s="4">
        <v>5</v>
      </c>
      <c r="O48" s="109" t="s">
        <v>1099</v>
      </c>
      <c r="Q48" s="1"/>
      <c r="R48" s="208"/>
    </row>
    <row r="49" spans="1:18" x14ac:dyDescent="0.25">
      <c r="A49" s="369" t="s">
        <v>224</v>
      </c>
      <c r="B49" s="370"/>
      <c r="C49" s="4" t="s">
        <v>225</v>
      </c>
      <c r="D49" s="4" t="s">
        <v>76</v>
      </c>
      <c r="E49" s="4" t="s">
        <v>226</v>
      </c>
      <c r="F49" s="4" t="s">
        <v>71</v>
      </c>
      <c r="G49" s="4" t="s">
        <v>211</v>
      </c>
      <c r="H49" s="4" t="s">
        <v>121</v>
      </c>
      <c r="I49" s="4"/>
      <c r="J49" s="5">
        <v>71162</v>
      </c>
      <c r="K49" s="5">
        <v>43461.955199999997</v>
      </c>
      <c r="L49" s="4">
        <v>5</v>
      </c>
      <c r="O49" s="109" t="s">
        <v>1100</v>
      </c>
      <c r="Q49" s="1"/>
      <c r="R49" s="208"/>
    </row>
    <row r="50" spans="1:18" ht="25.5" x14ac:dyDescent="0.25">
      <c r="A50" s="369" t="s">
        <v>227</v>
      </c>
      <c r="B50" s="370"/>
      <c r="C50" s="4" t="s">
        <v>228</v>
      </c>
      <c r="D50" s="4" t="s">
        <v>76</v>
      </c>
      <c r="E50" s="4" t="s">
        <v>229</v>
      </c>
      <c r="F50" s="4" t="s">
        <v>71</v>
      </c>
      <c r="G50" s="4" t="s">
        <v>211</v>
      </c>
      <c r="H50" s="4" t="s">
        <v>230</v>
      </c>
      <c r="I50" s="4" t="s">
        <v>99</v>
      </c>
      <c r="J50" s="5">
        <v>28500</v>
      </c>
      <c r="K50" s="5">
        <v>13126.8899</v>
      </c>
      <c r="L50" s="4">
        <v>6</v>
      </c>
      <c r="O50" s="109" t="s">
        <v>1101</v>
      </c>
      <c r="Q50" s="1"/>
      <c r="R50" s="208"/>
    </row>
    <row r="51" spans="1:18" x14ac:dyDescent="0.25">
      <c r="A51" s="369" t="s">
        <v>231</v>
      </c>
      <c r="B51" s="370"/>
      <c r="C51" s="4" t="s">
        <v>232</v>
      </c>
      <c r="D51" s="4" t="s">
        <v>76</v>
      </c>
      <c r="E51" s="4" t="s">
        <v>233</v>
      </c>
      <c r="F51" s="4" t="s">
        <v>71</v>
      </c>
      <c r="G51" s="4" t="s">
        <v>211</v>
      </c>
      <c r="H51" s="4" t="s">
        <v>86</v>
      </c>
      <c r="I51" s="4"/>
      <c r="J51" s="5">
        <v>169254.06940000001</v>
      </c>
      <c r="K51" s="5">
        <v>111221.5972</v>
      </c>
      <c r="L51" s="4">
        <v>6</v>
      </c>
      <c r="O51" s="109" t="s">
        <v>1102</v>
      </c>
      <c r="Q51" s="1"/>
      <c r="R51" s="208"/>
    </row>
    <row r="52" spans="1:18" x14ac:dyDescent="0.25">
      <c r="A52" s="369" t="s">
        <v>234</v>
      </c>
      <c r="B52" s="370"/>
      <c r="C52" s="4" t="s">
        <v>235</v>
      </c>
      <c r="D52" s="4" t="s">
        <v>76</v>
      </c>
      <c r="E52" s="4" t="s">
        <v>236</v>
      </c>
      <c r="F52" s="4" t="s">
        <v>71</v>
      </c>
      <c r="G52" s="4" t="s">
        <v>211</v>
      </c>
      <c r="H52" s="4" t="s">
        <v>237</v>
      </c>
      <c r="I52" s="4"/>
      <c r="J52" s="5">
        <v>13991</v>
      </c>
      <c r="K52" s="5">
        <v>8652.4812000000002</v>
      </c>
      <c r="L52" s="4">
        <v>5</v>
      </c>
      <c r="O52" s="109" t="s">
        <v>1103</v>
      </c>
      <c r="Q52" s="1"/>
      <c r="R52" s="208"/>
    </row>
    <row r="53" spans="1:18" x14ac:dyDescent="0.25">
      <c r="A53" s="369" t="s">
        <v>238</v>
      </c>
      <c r="B53" s="370"/>
      <c r="C53" s="4" t="s">
        <v>239</v>
      </c>
      <c r="D53" s="4" t="s">
        <v>76</v>
      </c>
      <c r="E53" s="4" t="s">
        <v>240</v>
      </c>
      <c r="F53" s="4" t="s">
        <v>71</v>
      </c>
      <c r="G53" s="4" t="s">
        <v>211</v>
      </c>
      <c r="H53" s="4" t="s">
        <v>212</v>
      </c>
      <c r="I53" s="4" t="s">
        <v>99</v>
      </c>
      <c r="J53" s="5">
        <v>30413.0069</v>
      </c>
      <c r="K53" s="5">
        <v>16808.567599999998</v>
      </c>
      <c r="L53" s="4">
        <v>5</v>
      </c>
      <c r="O53" s="109" t="s">
        <v>1104</v>
      </c>
      <c r="Q53" s="1"/>
      <c r="R53" s="208"/>
    </row>
    <row r="54" spans="1:18" x14ac:dyDescent="0.25">
      <c r="A54" s="369" t="s">
        <v>241</v>
      </c>
      <c r="B54" s="370"/>
      <c r="C54" s="4" t="s">
        <v>242</v>
      </c>
      <c r="D54" s="4" t="s">
        <v>76</v>
      </c>
      <c r="E54" s="4" t="s">
        <v>243</v>
      </c>
      <c r="F54" s="4" t="s">
        <v>71</v>
      </c>
      <c r="G54" s="4" t="s">
        <v>211</v>
      </c>
      <c r="H54" s="4" t="s">
        <v>244</v>
      </c>
      <c r="I54" s="4"/>
      <c r="J54" s="5">
        <v>31570.020799999998</v>
      </c>
      <c r="K54" s="5">
        <v>19057.277999999998</v>
      </c>
      <c r="L54" s="4">
        <v>5</v>
      </c>
      <c r="O54" s="109" t="s">
        <v>1105</v>
      </c>
      <c r="Q54" s="1"/>
      <c r="R54" s="208"/>
    </row>
    <row r="55" spans="1:18" x14ac:dyDescent="0.25">
      <c r="A55" s="369" t="s">
        <v>245</v>
      </c>
      <c r="B55" s="370"/>
      <c r="C55" s="4" t="s">
        <v>246</v>
      </c>
      <c r="D55" s="4" t="s">
        <v>76</v>
      </c>
      <c r="E55" s="4" t="s">
        <v>247</v>
      </c>
      <c r="F55" s="4" t="s">
        <v>71</v>
      </c>
      <c r="G55" s="4" t="s">
        <v>211</v>
      </c>
      <c r="H55" s="4" t="s">
        <v>244</v>
      </c>
      <c r="I55" s="4"/>
      <c r="J55" s="5">
        <v>29095.020799999998</v>
      </c>
      <c r="K55" s="5">
        <v>16774.308099999998</v>
      </c>
      <c r="L55" s="4">
        <v>5</v>
      </c>
      <c r="O55" s="109" t="s">
        <v>1106</v>
      </c>
      <c r="Q55" s="1"/>
      <c r="R55" s="208"/>
    </row>
    <row r="56" spans="1:18" x14ac:dyDescent="0.25">
      <c r="A56" s="369" t="s">
        <v>248</v>
      </c>
      <c r="B56" s="370"/>
      <c r="C56" s="4" t="s">
        <v>249</v>
      </c>
      <c r="D56" s="4" t="s">
        <v>76</v>
      </c>
      <c r="E56" s="4" t="s">
        <v>250</v>
      </c>
      <c r="F56" s="4" t="s">
        <v>71</v>
      </c>
      <c r="G56" s="4" t="s">
        <v>211</v>
      </c>
      <c r="H56" s="4" t="s">
        <v>230</v>
      </c>
      <c r="I56" s="4" t="s">
        <v>99</v>
      </c>
      <c r="J56" s="5">
        <v>11560</v>
      </c>
      <c r="K56" s="5">
        <v>7048.2627000000002</v>
      </c>
      <c r="L56" s="4">
        <v>5</v>
      </c>
      <c r="O56" s="109" t="s">
        <v>1107</v>
      </c>
      <c r="Q56" s="1"/>
      <c r="R56" s="208"/>
    </row>
    <row r="57" spans="1:18" x14ac:dyDescent="0.25">
      <c r="A57" s="369" t="s">
        <v>251</v>
      </c>
      <c r="B57" s="370"/>
      <c r="C57" s="4" t="s">
        <v>252</v>
      </c>
      <c r="D57" s="4" t="s">
        <v>76</v>
      </c>
      <c r="E57" s="4" t="s">
        <v>253</v>
      </c>
      <c r="F57" s="4" t="s">
        <v>71</v>
      </c>
      <c r="G57" s="4" t="s">
        <v>211</v>
      </c>
      <c r="H57" s="4" t="s">
        <v>254</v>
      </c>
      <c r="I57" s="4"/>
      <c r="J57" s="5">
        <v>51066.027800000003</v>
      </c>
      <c r="K57" s="5">
        <v>32348.808099999998</v>
      </c>
      <c r="L57" s="4">
        <v>6</v>
      </c>
      <c r="O57" s="109" t="s">
        <v>1108</v>
      </c>
      <c r="Q57" s="1"/>
      <c r="R57" s="208"/>
    </row>
    <row r="58" spans="1:18" x14ac:dyDescent="0.25">
      <c r="A58" s="369" t="s">
        <v>255</v>
      </c>
      <c r="B58" s="370"/>
      <c r="C58" s="4" t="s">
        <v>256</v>
      </c>
      <c r="D58" s="4" t="s">
        <v>76</v>
      </c>
      <c r="E58" s="4" t="s">
        <v>257</v>
      </c>
      <c r="F58" s="4" t="s">
        <v>71</v>
      </c>
      <c r="G58" s="4" t="s">
        <v>211</v>
      </c>
      <c r="H58" s="4" t="s">
        <v>244</v>
      </c>
      <c r="I58" s="4" t="s">
        <v>99</v>
      </c>
      <c r="J58" s="5">
        <v>22881</v>
      </c>
      <c r="K58" s="5">
        <v>13403.8622</v>
      </c>
      <c r="L58" s="4">
        <v>6</v>
      </c>
      <c r="O58" s="109" t="s">
        <v>1109</v>
      </c>
      <c r="Q58" s="1"/>
      <c r="R58" s="208"/>
    </row>
    <row r="59" spans="1:18" x14ac:dyDescent="0.25">
      <c r="A59" s="369" t="s">
        <v>258</v>
      </c>
      <c r="B59" s="370"/>
      <c r="C59" s="4" t="s">
        <v>259</v>
      </c>
      <c r="D59" s="4" t="s">
        <v>76</v>
      </c>
      <c r="E59" s="4" t="s">
        <v>260</v>
      </c>
      <c r="F59" s="4" t="s">
        <v>71</v>
      </c>
      <c r="G59" s="4" t="s">
        <v>211</v>
      </c>
      <c r="H59" s="4" t="s">
        <v>244</v>
      </c>
      <c r="I59" s="4" t="s">
        <v>99</v>
      </c>
      <c r="J59" s="5">
        <v>23025</v>
      </c>
      <c r="K59" s="5">
        <v>13609.2518</v>
      </c>
      <c r="L59" s="4">
        <v>6</v>
      </c>
      <c r="O59" s="109" t="s">
        <v>1110</v>
      </c>
      <c r="Q59" s="1"/>
      <c r="R59" s="208"/>
    </row>
    <row r="60" spans="1:18" x14ac:dyDescent="0.25">
      <c r="A60" s="369" t="s">
        <v>261</v>
      </c>
      <c r="B60" s="370"/>
      <c r="C60" s="4" t="s">
        <v>262</v>
      </c>
      <c r="D60" s="4" t="s">
        <v>76</v>
      </c>
      <c r="E60" s="4" t="s">
        <v>263</v>
      </c>
      <c r="F60" s="4" t="s">
        <v>71</v>
      </c>
      <c r="G60" s="4" t="s">
        <v>211</v>
      </c>
      <c r="H60" s="4" t="s">
        <v>90</v>
      </c>
      <c r="I60" s="4" t="s">
        <v>99</v>
      </c>
      <c r="J60" s="5">
        <v>17252.020799999998</v>
      </c>
      <c r="K60" s="5">
        <v>8821.7360000000008</v>
      </c>
      <c r="L60" s="4">
        <v>6</v>
      </c>
      <c r="O60" s="109" t="s">
        <v>1111</v>
      </c>
      <c r="Q60" s="1"/>
      <c r="R60" s="208"/>
    </row>
    <row r="61" spans="1:18" x14ac:dyDescent="0.25">
      <c r="A61" s="369" t="s">
        <v>264</v>
      </c>
      <c r="B61" s="370"/>
      <c r="C61" s="4" t="s">
        <v>265</v>
      </c>
      <c r="D61" s="4" t="s">
        <v>76</v>
      </c>
      <c r="E61" s="4" t="s">
        <v>266</v>
      </c>
      <c r="F61" s="4" t="s">
        <v>71</v>
      </c>
      <c r="G61" s="4" t="s">
        <v>211</v>
      </c>
      <c r="H61" s="4" t="s">
        <v>267</v>
      </c>
      <c r="I61" s="4"/>
      <c r="J61" s="5">
        <v>67277.034700000004</v>
      </c>
      <c r="K61" s="5">
        <v>40659.856699999997</v>
      </c>
      <c r="L61" s="4">
        <v>6</v>
      </c>
      <c r="O61" s="109" t="s">
        <v>1112</v>
      </c>
      <c r="Q61" s="1"/>
      <c r="R61" s="208"/>
    </row>
    <row r="62" spans="1:18" x14ac:dyDescent="0.25">
      <c r="A62" s="369" t="s">
        <v>268</v>
      </c>
      <c r="B62" s="370"/>
      <c r="C62" s="4" t="s">
        <v>269</v>
      </c>
      <c r="D62" s="4" t="s">
        <v>76</v>
      </c>
      <c r="E62" s="4" t="s">
        <v>270</v>
      </c>
      <c r="F62" s="4" t="s">
        <v>71</v>
      </c>
      <c r="G62" s="4" t="s">
        <v>211</v>
      </c>
      <c r="H62" s="4" t="s">
        <v>271</v>
      </c>
      <c r="I62" s="4"/>
      <c r="J62" s="5">
        <v>47543.034699999997</v>
      </c>
      <c r="K62" s="5">
        <v>26889.5389</v>
      </c>
      <c r="L62" s="4">
        <v>6</v>
      </c>
      <c r="O62" s="109" t="s">
        <v>1113</v>
      </c>
      <c r="Q62" s="1"/>
      <c r="R62" s="208"/>
    </row>
    <row r="63" spans="1:18" x14ac:dyDescent="0.25">
      <c r="A63" s="369" t="s">
        <v>272</v>
      </c>
      <c r="B63" s="370"/>
      <c r="C63" s="4" t="s">
        <v>273</v>
      </c>
      <c r="D63" s="4" t="s">
        <v>76</v>
      </c>
      <c r="E63" s="4" t="s">
        <v>274</v>
      </c>
      <c r="F63" s="4" t="s">
        <v>71</v>
      </c>
      <c r="G63" s="4" t="s">
        <v>211</v>
      </c>
      <c r="H63" s="4" t="s">
        <v>275</v>
      </c>
      <c r="I63" s="4"/>
      <c r="J63" s="5">
        <v>86968</v>
      </c>
      <c r="K63" s="5">
        <v>53270.896999999997</v>
      </c>
      <c r="L63" s="4">
        <v>7</v>
      </c>
      <c r="O63" s="109" t="s">
        <v>1114</v>
      </c>
      <c r="Q63" s="1"/>
      <c r="R63" s="208"/>
    </row>
    <row r="64" spans="1:18" x14ac:dyDescent="0.25">
      <c r="A64" s="369" t="s">
        <v>276</v>
      </c>
      <c r="B64" s="370"/>
      <c r="C64" s="4" t="s">
        <v>277</v>
      </c>
      <c r="D64" s="4" t="s">
        <v>76</v>
      </c>
      <c r="E64" s="4" t="s">
        <v>278</v>
      </c>
      <c r="F64" s="4" t="s">
        <v>71</v>
      </c>
      <c r="G64" s="4" t="s">
        <v>211</v>
      </c>
      <c r="H64" s="4" t="s">
        <v>279</v>
      </c>
      <c r="I64" s="4"/>
      <c r="J64" s="5">
        <v>29315.0069</v>
      </c>
      <c r="K64" s="5">
        <v>16112.1738</v>
      </c>
      <c r="L64" s="4">
        <v>6</v>
      </c>
      <c r="O64" s="109" t="s">
        <v>1115</v>
      </c>
      <c r="Q64" s="1"/>
      <c r="R64" s="208"/>
    </row>
    <row r="65" spans="1:18" x14ac:dyDescent="0.25">
      <c r="A65" s="369" t="s">
        <v>280</v>
      </c>
      <c r="B65" s="370"/>
      <c r="C65" s="4" t="s">
        <v>281</v>
      </c>
      <c r="D65" s="4" t="s">
        <v>76</v>
      </c>
      <c r="E65" s="4" t="s">
        <v>282</v>
      </c>
      <c r="F65" s="4" t="s">
        <v>71</v>
      </c>
      <c r="G65" s="4" t="s">
        <v>211</v>
      </c>
      <c r="H65" s="4" t="s">
        <v>283</v>
      </c>
      <c r="I65" s="4"/>
      <c r="J65" s="5">
        <v>75032.034700000004</v>
      </c>
      <c r="K65" s="5">
        <v>44492.565699999999</v>
      </c>
      <c r="L65" s="4">
        <v>7</v>
      </c>
      <c r="O65" s="109" t="s">
        <v>1116</v>
      </c>
      <c r="Q65" s="1"/>
      <c r="R65" s="208"/>
    </row>
    <row r="66" spans="1:18" ht="25.5" x14ac:dyDescent="0.25">
      <c r="A66" s="369" t="s">
        <v>284</v>
      </c>
      <c r="B66" s="370"/>
      <c r="C66" s="4" t="s">
        <v>285</v>
      </c>
      <c r="D66" s="4" t="s">
        <v>76</v>
      </c>
      <c r="E66" s="4" t="s">
        <v>286</v>
      </c>
      <c r="F66" s="4" t="s">
        <v>71</v>
      </c>
      <c r="G66" s="4" t="s">
        <v>211</v>
      </c>
      <c r="H66" s="4" t="s">
        <v>283</v>
      </c>
      <c r="I66" s="4"/>
      <c r="J66" s="5">
        <v>37472.020799999998</v>
      </c>
      <c r="K66" s="5">
        <v>20610.493299999998</v>
      </c>
      <c r="L66" s="4">
        <v>6</v>
      </c>
      <c r="O66" s="109" t="s">
        <v>1117</v>
      </c>
      <c r="Q66" s="1"/>
      <c r="R66" s="208"/>
    </row>
    <row r="67" spans="1:18" x14ac:dyDescent="0.25">
      <c r="A67" s="369" t="s">
        <v>287</v>
      </c>
      <c r="B67" s="370"/>
      <c r="C67" s="4" t="s">
        <v>288</v>
      </c>
      <c r="D67" s="4" t="s">
        <v>76</v>
      </c>
      <c r="E67" s="4" t="s">
        <v>289</v>
      </c>
      <c r="F67" s="4" t="s">
        <v>71</v>
      </c>
      <c r="G67" s="4" t="s">
        <v>211</v>
      </c>
      <c r="H67" s="4" t="s">
        <v>290</v>
      </c>
      <c r="I67" s="4" t="s">
        <v>99</v>
      </c>
      <c r="J67" s="5">
        <v>12111</v>
      </c>
      <c r="K67" s="5">
        <v>7461.7204000000002</v>
      </c>
      <c r="L67" s="4">
        <v>4</v>
      </c>
      <c r="O67" s="109" t="s">
        <v>1118</v>
      </c>
      <c r="Q67" s="1"/>
      <c r="R67" s="208"/>
    </row>
    <row r="68" spans="1:18" x14ac:dyDescent="0.25">
      <c r="A68" s="369" t="s">
        <v>291</v>
      </c>
      <c r="B68" s="370"/>
      <c r="C68" s="4" t="s">
        <v>292</v>
      </c>
      <c r="D68" s="4" t="s">
        <v>76</v>
      </c>
      <c r="E68" s="4" t="s">
        <v>293</v>
      </c>
      <c r="F68" s="4" t="s">
        <v>71</v>
      </c>
      <c r="G68" s="4" t="s">
        <v>161</v>
      </c>
      <c r="H68" s="4" t="s">
        <v>90</v>
      </c>
      <c r="I68" s="4" t="s">
        <v>99</v>
      </c>
      <c r="J68" s="5">
        <v>12661</v>
      </c>
      <c r="K68" s="5">
        <v>7503.7110000000002</v>
      </c>
      <c r="L68" s="4">
        <v>4</v>
      </c>
      <c r="O68" s="109" t="s">
        <v>1119</v>
      </c>
      <c r="Q68" s="1"/>
      <c r="R68" s="208"/>
    </row>
    <row r="69" spans="1:18" x14ac:dyDescent="0.25">
      <c r="A69" s="369" t="s">
        <v>294</v>
      </c>
      <c r="B69" s="370"/>
      <c r="C69" s="4" t="s">
        <v>295</v>
      </c>
      <c r="D69" s="4" t="s">
        <v>76</v>
      </c>
      <c r="E69" s="4" t="s">
        <v>296</v>
      </c>
      <c r="F69" s="4" t="s">
        <v>71</v>
      </c>
      <c r="G69" s="4" t="s">
        <v>211</v>
      </c>
      <c r="H69" s="4" t="s">
        <v>297</v>
      </c>
      <c r="I69" s="4"/>
      <c r="J69" s="5">
        <v>217461.0208</v>
      </c>
      <c r="K69" s="5">
        <v>121243.20140000001</v>
      </c>
      <c r="L69" s="4">
        <v>13</v>
      </c>
      <c r="O69" s="109" t="s">
        <v>1120</v>
      </c>
      <c r="Q69" s="1"/>
      <c r="R69" s="208"/>
    </row>
    <row r="70" spans="1:18" x14ac:dyDescent="0.25">
      <c r="A70" s="369" t="s">
        <v>298</v>
      </c>
      <c r="B70" s="370"/>
      <c r="C70" s="4" t="s">
        <v>299</v>
      </c>
      <c r="D70" s="4" t="s">
        <v>76</v>
      </c>
      <c r="E70" s="4" t="s">
        <v>300</v>
      </c>
      <c r="F70" s="4" t="s">
        <v>71</v>
      </c>
      <c r="G70" s="4" t="s">
        <v>211</v>
      </c>
      <c r="H70" s="4" t="s">
        <v>121</v>
      </c>
      <c r="I70" s="4"/>
      <c r="J70" s="5">
        <v>34398</v>
      </c>
      <c r="K70" s="5">
        <v>17330.0419</v>
      </c>
      <c r="L70" s="4">
        <v>5</v>
      </c>
      <c r="O70" s="109" t="s">
        <v>1121</v>
      </c>
      <c r="Q70" s="1"/>
      <c r="R70" s="208"/>
    </row>
    <row r="71" spans="1:18" x14ac:dyDescent="0.25">
      <c r="A71" s="369" t="s">
        <v>301</v>
      </c>
      <c r="B71" s="370"/>
      <c r="C71" s="4" t="s">
        <v>302</v>
      </c>
      <c r="D71" s="4" t="s">
        <v>76</v>
      </c>
      <c r="E71" s="4" t="s">
        <v>303</v>
      </c>
      <c r="F71" s="4" t="s">
        <v>71</v>
      </c>
      <c r="G71" s="4" t="s">
        <v>211</v>
      </c>
      <c r="H71" s="4" t="s">
        <v>304</v>
      </c>
      <c r="I71" s="4"/>
      <c r="J71" s="5">
        <v>247688</v>
      </c>
      <c r="K71" s="5">
        <v>177814.73019999999</v>
      </c>
      <c r="L71" s="4">
        <v>9</v>
      </c>
      <c r="O71" s="109" t="s">
        <v>1122</v>
      </c>
      <c r="Q71" s="1"/>
      <c r="R71" s="208"/>
    </row>
    <row r="72" spans="1:18" x14ac:dyDescent="0.25">
      <c r="A72" s="369" t="s">
        <v>305</v>
      </c>
      <c r="B72" s="370"/>
      <c r="C72" s="4" t="s">
        <v>306</v>
      </c>
      <c r="D72" s="4" t="s">
        <v>69</v>
      </c>
      <c r="E72" s="4" t="s">
        <v>307</v>
      </c>
      <c r="F72" s="4" t="s">
        <v>71</v>
      </c>
      <c r="G72" s="4" t="s">
        <v>151</v>
      </c>
      <c r="H72" s="4" t="s">
        <v>308</v>
      </c>
      <c r="I72" s="4"/>
      <c r="J72" s="5">
        <v>236071</v>
      </c>
      <c r="K72" s="5">
        <v>132040.94469999999</v>
      </c>
      <c r="L72" s="4">
        <v>23</v>
      </c>
      <c r="O72" s="109" t="s">
        <v>1123</v>
      </c>
      <c r="Q72" s="1"/>
      <c r="R72" s="208"/>
    </row>
    <row r="73" spans="1:18" x14ac:dyDescent="0.25">
      <c r="A73" s="369" t="s">
        <v>309</v>
      </c>
      <c r="B73" s="370"/>
      <c r="C73" s="4" t="s">
        <v>310</v>
      </c>
      <c r="D73" s="4" t="s">
        <v>76</v>
      </c>
      <c r="E73" s="4" t="s">
        <v>311</v>
      </c>
      <c r="F73" s="4" t="s">
        <v>71</v>
      </c>
      <c r="G73" s="4" t="s">
        <v>211</v>
      </c>
      <c r="H73" s="4" t="s">
        <v>312</v>
      </c>
      <c r="I73" s="4"/>
      <c r="J73" s="5">
        <v>48889.020799999998</v>
      </c>
      <c r="K73" s="5">
        <v>28881.484400000001</v>
      </c>
      <c r="L73" s="4">
        <v>6</v>
      </c>
      <c r="O73" s="109" t="s">
        <v>1124</v>
      </c>
      <c r="Q73" s="1"/>
      <c r="R73" s="208"/>
    </row>
    <row r="74" spans="1:18" x14ac:dyDescent="0.25">
      <c r="A74" s="369" t="s">
        <v>313</v>
      </c>
      <c r="B74" s="370"/>
      <c r="C74" s="4" t="s">
        <v>314</v>
      </c>
      <c r="D74" s="4" t="s">
        <v>76</v>
      </c>
      <c r="E74" s="4" t="s">
        <v>315</v>
      </c>
      <c r="F74" s="4" t="s">
        <v>71</v>
      </c>
      <c r="G74" s="4" t="s">
        <v>211</v>
      </c>
      <c r="H74" s="4" t="s">
        <v>90</v>
      </c>
      <c r="I74" s="4" t="s">
        <v>99</v>
      </c>
      <c r="J74" s="5">
        <v>12202</v>
      </c>
      <c r="K74" s="5">
        <v>6267.7574999999997</v>
      </c>
      <c r="L74" s="4">
        <v>4</v>
      </c>
      <c r="O74" s="109" t="s">
        <v>1125</v>
      </c>
      <c r="Q74" s="1"/>
      <c r="R74" s="208"/>
    </row>
    <row r="75" spans="1:18" x14ac:dyDescent="0.25">
      <c r="A75" s="369" t="s">
        <v>316</v>
      </c>
      <c r="B75" s="370"/>
      <c r="C75" s="4" t="s">
        <v>317</v>
      </c>
      <c r="D75" s="4" t="s">
        <v>76</v>
      </c>
      <c r="E75" s="4" t="s">
        <v>318</v>
      </c>
      <c r="F75" s="4" t="s">
        <v>71</v>
      </c>
      <c r="G75" s="4" t="s">
        <v>211</v>
      </c>
      <c r="H75" s="4" t="s">
        <v>319</v>
      </c>
      <c r="I75" s="4"/>
      <c r="J75" s="5">
        <v>57548.034699999997</v>
      </c>
      <c r="K75" s="5">
        <v>34404.411</v>
      </c>
      <c r="L75" s="4">
        <v>5</v>
      </c>
      <c r="O75" s="109" t="s">
        <v>1126</v>
      </c>
      <c r="Q75" s="1"/>
      <c r="R75" s="208"/>
    </row>
    <row r="76" spans="1:18" x14ac:dyDescent="0.25">
      <c r="A76" s="369" t="s">
        <v>320</v>
      </c>
      <c r="B76" s="370"/>
      <c r="C76" s="4" t="s">
        <v>321</v>
      </c>
      <c r="D76" s="4" t="s">
        <v>76</v>
      </c>
      <c r="E76" s="4" t="s">
        <v>322</v>
      </c>
      <c r="F76" s="4" t="s">
        <v>71</v>
      </c>
      <c r="G76" s="4" t="s">
        <v>211</v>
      </c>
      <c r="H76" s="4" t="s">
        <v>49</v>
      </c>
      <c r="I76" s="4"/>
      <c r="J76" s="5">
        <v>59576.0069</v>
      </c>
      <c r="K76" s="5">
        <v>29540.607800000002</v>
      </c>
      <c r="L76" s="4">
        <v>6</v>
      </c>
      <c r="O76" s="109" t="s">
        <v>1127</v>
      </c>
      <c r="Q76" s="1"/>
      <c r="R76" s="208"/>
    </row>
    <row r="77" spans="1:18" x14ac:dyDescent="0.25">
      <c r="A77" s="369" t="s">
        <v>323</v>
      </c>
      <c r="B77" s="370"/>
      <c r="C77" s="4" t="s">
        <v>324</v>
      </c>
      <c r="D77" s="4" t="s">
        <v>76</v>
      </c>
      <c r="E77" s="4" t="s">
        <v>325</v>
      </c>
      <c r="F77" s="4" t="s">
        <v>71</v>
      </c>
      <c r="G77" s="4" t="s">
        <v>113</v>
      </c>
      <c r="H77" s="4" t="s">
        <v>195</v>
      </c>
      <c r="I77" s="4"/>
      <c r="J77" s="5">
        <v>12313</v>
      </c>
      <c r="K77" s="5">
        <v>8558.6910000000007</v>
      </c>
      <c r="L77" s="4">
        <v>5</v>
      </c>
      <c r="O77" s="109" t="s">
        <v>1128</v>
      </c>
      <c r="Q77" s="1"/>
      <c r="R77" s="208"/>
    </row>
    <row r="78" spans="1:18" x14ac:dyDescent="0.25">
      <c r="A78" s="369" t="s">
        <v>326</v>
      </c>
      <c r="B78" s="370"/>
      <c r="C78" s="4" t="s">
        <v>327</v>
      </c>
      <c r="D78" s="4" t="s">
        <v>76</v>
      </c>
      <c r="E78" s="4" t="s">
        <v>328</v>
      </c>
      <c r="F78" s="4" t="s">
        <v>71</v>
      </c>
      <c r="G78" s="4" t="s">
        <v>151</v>
      </c>
      <c r="H78" s="4" t="s">
        <v>329</v>
      </c>
      <c r="I78" s="4"/>
      <c r="J78" s="5">
        <v>16382.0208</v>
      </c>
      <c r="K78" s="5">
        <v>9158.0939999999991</v>
      </c>
      <c r="L78" s="4">
        <v>4</v>
      </c>
      <c r="O78" s="109" t="s">
        <v>1129</v>
      </c>
      <c r="Q78" s="1"/>
      <c r="R78" s="208"/>
    </row>
    <row r="79" spans="1:18" ht="25.5" x14ac:dyDescent="0.25">
      <c r="A79" s="369" t="s">
        <v>330</v>
      </c>
      <c r="B79" s="370"/>
      <c r="C79" s="4" t="s">
        <v>331</v>
      </c>
      <c r="D79" s="4" t="s">
        <v>76</v>
      </c>
      <c r="E79" s="4" t="s">
        <v>332</v>
      </c>
      <c r="F79" s="4" t="s">
        <v>71</v>
      </c>
      <c r="G79" s="4" t="s">
        <v>151</v>
      </c>
      <c r="H79" s="4" t="s">
        <v>333</v>
      </c>
      <c r="I79" s="4"/>
      <c r="J79" s="5">
        <v>64555</v>
      </c>
      <c r="K79" s="5">
        <v>29399.8665</v>
      </c>
      <c r="L79" s="4">
        <v>4</v>
      </c>
      <c r="O79" s="109" t="s">
        <v>1130</v>
      </c>
      <c r="Q79" s="1"/>
      <c r="R79" s="208"/>
    </row>
    <row r="80" spans="1:18" x14ac:dyDescent="0.25">
      <c r="A80" s="369" t="s">
        <v>334</v>
      </c>
      <c r="B80" s="370"/>
      <c r="C80" s="4" t="s">
        <v>335</v>
      </c>
      <c r="D80" s="4" t="s">
        <v>76</v>
      </c>
      <c r="E80" s="4" t="s">
        <v>336</v>
      </c>
      <c r="F80" s="4" t="s">
        <v>71</v>
      </c>
      <c r="G80" s="4" t="s">
        <v>151</v>
      </c>
      <c r="H80" s="4" t="s">
        <v>86</v>
      </c>
      <c r="I80" s="4"/>
      <c r="J80" s="5">
        <v>140372</v>
      </c>
      <c r="K80" s="5">
        <v>82987.830499999996</v>
      </c>
      <c r="L80" s="4">
        <v>4</v>
      </c>
      <c r="O80" s="109" t="s">
        <v>1131</v>
      </c>
      <c r="Q80" s="1"/>
      <c r="R80" s="208"/>
    </row>
    <row r="81" spans="1:18" x14ac:dyDescent="0.25">
      <c r="A81" s="369" t="s">
        <v>337</v>
      </c>
      <c r="B81" s="370"/>
      <c r="C81" s="4" t="s">
        <v>338</v>
      </c>
      <c r="D81" s="4" t="s">
        <v>76</v>
      </c>
      <c r="E81" s="4" t="s">
        <v>339</v>
      </c>
      <c r="F81" s="4" t="s">
        <v>71</v>
      </c>
      <c r="G81" s="4" t="s">
        <v>151</v>
      </c>
      <c r="H81" s="4" t="s">
        <v>340</v>
      </c>
      <c r="I81" s="4"/>
      <c r="J81" s="5">
        <v>23738</v>
      </c>
      <c r="K81" s="5">
        <v>14915.600399999999</v>
      </c>
      <c r="L81" s="4">
        <v>4</v>
      </c>
      <c r="O81" s="109" t="s">
        <v>1132</v>
      </c>
      <c r="Q81" s="1"/>
      <c r="R81" s="208"/>
    </row>
    <row r="82" spans="1:18" x14ac:dyDescent="0.25">
      <c r="A82" s="369" t="s">
        <v>341</v>
      </c>
      <c r="B82" s="370"/>
      <c r="C82" s="4" t="s">
        <v>342</v>
      </c>
      <c r="D82" s="4" t="s">
        <v>76</v>
      </c>
      <c r="E82" s="4" t="s">
        <v>343</v>
      </c>
      <c r="F82" s="4" t="s">
        <v>71</v>
      </c>
      <c r="G82" s="4" t="s">
        <v>151</v>
      </c>
      <c r="H82" s="4" t="s">
        <v>237</v>
      </c>
      <c r="I82" s="4" t="s">
        <v>99</v>
      </c>
      <c r="J82" s="5">
        <v>91246</v>
      </c>
      <c r="K82" s="5">
        <v>67614.679499999998</v>
      </c>
      <c r="L82" s="4">
        <v>7</v>
      </c>
      <c r="O82" s="109" t="s">
        <v>1133</v>
      </c>
      <c r="Q82" s="1"/>
      <c r="R82" s="208"/>
    </row>
    <row r="83" spans="1:18" x14ac:dyDescent="0.25">
      <c r="A83" s="369" t="s">
        <v>344</v>
      </c>
      <c r="B83" s="370"/>
      <c r="C83" s="4" t="s">
        <v>345</v>
      </c>
      <c r="D83" s="4" t="s">
        <v>76</v>
      </c>
      <c r="E83" s="4" t="s">
        <v>346</v>
      </c>
      <c r="F83" s="4" t="s">
        <v>71</v>
      </c>
      <c r="G83" s="4" t="s">
        <v>151</v>
      </c>
      <c r="H83" s="4" t="s">
        <v>347</v>
      </c>
      <c r="I83" s="4" t="s">
        <v>99</v>
      </c>
      <c r="J83" s="5">
        <v>72269</v>
      </c>
      <c r="K83" s="5">
        <v>37574.5412</v>
      </c>
      <c r="L83" s="4">
        <v>5</v>
      </c>
      <c r="O83" s="109" t="s">
        <v>1134</v>
      </c>
      <c r="Q83" s="1"/>
      <c r="R83" s="208"/>
    </row>
    <row r="84" spans="1:18" x14ac:dyDescent="0.25">
      <c r="A84" s="369" t="s">
        <v>348</v>
      </c>
      <c r="B84" s="370"/>
      <c r="C84" s="4" t="s">
        <v>349</v>
      </c>
      <c r="D84" s="4" t="s">
        <v>76</v>
      </c>
      <c r="E84" s="4" t="s">
        <v>350</v>
      </c>
      <c r="F84" s="4" t="s">
        <v>71</v>
      </c>
      <c r="G84" s="4" t="s">
        <v>151</v>
      </c>
      <c r="H84" s="4" t="s">
        <v>351</v>
      </c>
      <c r="I84" s="4" t="s">
        <v>99</v>
      </c>
      <c r="J84" s="5">
        <v>36782.013899999998</v>
      </c>
      <c r="K84" s="5">
        <v>20118.928800000002</v>
      </c>
      <c r="L84" s="4">
        <v>5</v>
      </c>
      <c r="O84" s="109" t="s">
        <v>1135</v>
      </c>
      <c r="Q84" s="1"/>
      <c r="R84" s="208"/>
    </row>
    <row r="85" spans="1:18" x14ac:dyDescent="0.25">
      <c r="A85" s="369" t="s">
        <v>352</v>
      </c>
      <c r="B85" s="370"/>
      <c r="C85" s="4" t="s">
        <v>353</v>
      </c>
      <c r="D85" s="4" t="s">
        <v>76</v>
      </c>
      <c r="E85" s="4" t="s">
        <v>354</v>
      </c>
      <c r="F85" s="4" t="s">
        <v>71</v>
      </c>
      <c r="G85" s="4" t="s">
        <v>151</v>
      </c>
      <c r="H85" s="4" t="s">
        <v>297</v>
      </c>
      <c r="I85" s="4"/>
      <c r="J85" s="5">
        <v>90341</v>
      </c>
      <c r="K85" s="5">
        <v>53060.786800000002</v>
      </c>
      <c r="L85" s="4">
        <v>7</v>
      </c>
      <c r="O85" s="109" t="s">
        <v>1136</v>
      </c>
      <c r="Q85" s="1"/>
      <c r="R85" s="208"/>
    </row>
    <row r="86" spans="1:18" x14ac:dyDescent="0.25">
      <c r="A86" s="369" t="s">
        <v>355</v>
      </c>
      <c r="B86" s="370"/>
      <c r="C86" s="4" t="s">
        <v>356</v>
      </c>
      <c r="D86" s="4" t="s">
        <v>76</v>
      </c>
      <c r="E86" s="4" t="s">
        <v>357</v>
      </c>
      <c r="F86" s="4" t="s">
        <v>71</v>
      </c>
      <c r="G86" s="4" t="s">
        <v>151</v>
      </c>
      <c r="H86" s="4" t="s">
        <v>358</v>
      </c>
      <c r="I86" s="4"/>
      <c r="J86" s="5">
        <v>139025.03469999999</v>
      </c>
      <c r="K86" s="5">
        <v>23537.9679</v>
      </c>
      <c r="L86" s="4">
        <v>7</v>
      </c>
      <c r="O86" s="109" t="s">
        <v>1137</v>
      </c>
      <c r="Q86" s="1"/>
      <c r="R86" s="208"/>
    </row>
    <row r="87" spans="1:18" x14ac:dyDescent="0.25">
      <c r="A87" s="369" t="s">
        <v>359</v>
      </c>
      <c r="B87" s="370"/>
      <c r="C87" s="4" t="s">
        <v>360</v>
      </c>
      <c r="D87" s="4" t="s">
        <v>76</v>
      </c>
      <c r="E87" s="4" t="s">
        <v>361</v>
      </c>
      <c r="F87" s="4" t="s">
        <v>71</v>
      </c>
      <c r="G87" s="4" t="s">
        <v>362</v>
      </c>
      <c r="H87" s="4" t="s">
        <v>138</v>
      </c>
      <c r="I87" s="4" t="s">
        <v>99</v>
      </c>
      <c r="J87" s="5">
        <v>11</v>
      </c>
      <c r="K87" s="5">
        <v>11</v>
      </c>
      <c r="L87" s="4">
        <v>4</v>
      </c>
      <c r="O87" s="109" t="s">
        <v>1138</v>
      </c>
      <c r="Q87" s="1"/>
      <c r="R87" s="208"/>
    </row>
    <row r="88" spans="1:18" x14ac:dyDescent="0.25">
      <c r="A88" s="369" t="s">
        <v>363</v>
      </c>
      <c r="B88" s="370"/>
      <c r="C88" s="4" t="s">
        <v>364</v>
      </c>
      <c r="D88" s="4" t="s">
        <v>76</v>
      </c>
      <c r="E88" s="4" t="s">
        <v>365</v>
      </c>
      <c r="F88" s="4" t="s">
        <v>71</v>
      </c>
      <c r="G88" s="4" t="s">
        <v>151</v>
      </c>
      <c r="H88" s="4" t="s">
        <v>366</v>
      </c>
      <c r="I88" s="4"/>
      <c r="J88" s="5">
        <v>24940</v>
      </c>
      <c r="K88" s="5">
        <v>15743.314200000001</v>
      </c>
      <c r="L88" s="4">
        <v>4</v>
      </c>
      <c r="O88" s="109" t="s">
        <v>1139</v>
      </c>
      <c r="Q88" s="1"/>
      <c r="R88" s="208"/>
    </row>
    <row r="89" spans="1:18" x14ac:dyDescent="0.25">
      <c r="A89" s="369" t="s">
        <v>367</v>
      </c>
      <c r="B89" s="370"/>
      <c r="C89" s="4" t="s">
        <v>368</v>
      </c>
      <c r="D89" s="4" t="s">
        <v>76</v>
      </c>
      <c r="E89" s="4" t="s">
        <v>369</v>
      </c>
      <c r="F89" s="4" t="s">
        <v>71</v>
      </c>
      <c r="G89" s="4" t="s">
        <v>151</v>
      </c>
      <c r="H89" s="4" t="s">
        <v>370</v>
      </c>
      <c r="I89" s="4" t="s">
        <v>99</v>
      </c>
      <c r="J89" s="5">
        <v>29124</v>
      </c>
      <c r="K89" s="5">
        <v>16208.7364</v>
      </c>
      <c r="L89" s="4">
        <v>5</v>
      </c>
      <c r="O89" s="109" t="s">
        <v>1140</v>
      </c>
      <c r="Q89" s="1"/>
      <c r="R89" s="208"/>
    </row>
    <row r="90" spans="1:18" x14ac:dyDescent="0.25">
      <c r="A90" s="369" t="s">
        <v>371</v>
      </c>
      <c r="B90" s="370"/>
      <c r="C90" s="4" t="s">
        <v>372</v>
      </c>
      <c r="D90" s="4" t="s">
        <v>76</v>
      </c>
      <c r="E90" s="4" t="s">
        <v>373</v>
      </c>
      <c r="F90" s="4" t="s">
        <v>71</v>
      </c>
      <c r="G90" s="4" t="s">
        <v>151</v>
      </c>
      <c r="H90" s="4" t="s">
        <v>374</v>
      </c>
      <c r="I90" s="4" t="s">
        <v>99</v>
      </c>
      <c r="J90" s="5">
        <v>10849</v>
      </c>
      <c r="K90" s="5">
        <v>4355.7581</v>
      </c>
      <c r="L90" s="4">
        <v>2</v>
      </c>
      <c r="O90" s="109" t="s">
        <v>1141</v>
      </c>
      <c r="Q90" s="1"/>
      <c r="R90" s="208"/>
    </row>
    <row r="91" spans="1:18" x14ac:dyDescent="0.25">
      <c r="A91" s="369" t="s">
        <v>375</v>
      </c>
      <c r="B91" s="370"/>
      <c r="C91" s="4" t="s">
        <v>376</v>
      </c>
      <c r="D91" s="4" t="s">
        <v>76</v>
      </c>
      <c r="E91" s="4" t="s">
        <v>377</v>
      </c>
      <c r="F91" s="4" t="s">
        <v>71</v>
      </c>
      <c r="G91" s="4" t="s">
        <v>151</v>
      </c>
      <c r="H91" s="4" t="s">
        <v>86</v>
      </c>
      <c r="I91" s="4"/>
      <c r="J91" s="5">
        <v>337496</v>
      </c>
      <c r="K91" s="5">
        <v>176122.62880000001</v>
      </c>
      <c r="L91" s="4">
        <v>8</v>
      </c>
      <c r="O91" s="109" t="s">
        <v>1142</v>
      </c>
      <c r="Q91" s="1"/>
      <c r="R91" s="208"/>
    </row>
    <row r="92" spans="1:18" x14ac:dyDescent="0.25">
      <c r="A92" s="369" t="s">
        <v>378</v>
      </c>
      <c r="B92" s="370"/>
      <c r="C92" s="4" t="s">
        <v>379</v>
      </c>
      <c r="D92" s="4" t="s">
        <v>76</v>
      </c>
      <c r="E92" s="4" t="s">
        <v>380</v>
      </c>
      <c r="F92" s="4" t="s">
        <v>71</v>
      </c>
      <c r="G92" s="4" t="s">
        <v>151</v>
      </c>
      <c r="H92" s="4" t="s">
        <v>381</v>
      </c>
      <c r="I92" s="4"/>
      <c r="J92" s="5">
        <v>59818</v>
      </c>
      <c r="K92" s="5">
        <v>49705.809500000003</v>
      </c>
      <c r="L92" s="4">
        <v>3</v>
      </c>
      <c r="O92" s="109" t="s">
        <v>1143</v>
      </c>
      <c r="Q92" s="1"/>
      <c r="R92" s="208"/>
    </row>
    <row r="93" spans="1:18" x14ac:dyDescent="0.25">
      <c r="A93" s="369" t="s">
        <v>382</v>
      </c>
      <c r="B93" s="370"/>
      <c r="C93" s="4" t="s">
        <v>383</v>
      </c>
      <c r="D93" s="4" t="s">
        <v>76</v>
      </c>
      <c r="E93" s="4" t="s">
        <v>384</v>
      </c>
      <c r="F93" s="4" t="s">
        <v>71</v>
      </c>
      <c r="G93" s="4" t="s">
        <v>151</v>
      </c>
      <c r="H93" s="4" t="s">
        <v>385</v>
      </c>
      <c r="I93" s="4" t="s">
        <v>99</v>
      </c>
      <c r="J93" s="5">
        <v>60769</v>
      </c>
      <c r="K93" s="5">
        <v>34211.121599999999</v>
      </c>
      <c r="L93" s="4">
        <v>6</v>
      </c>
      <c r="O93" s="109" t="s">
        <v>1144</v>
      </c>
      <c r="Q93" s="1"/>
      <c r="R93" s="208"/>
    </row>
    <row r="94" spans="1:18" x14ac:dyDescent="0.25">
      <c r="A94" s="369" t="s">
        <v>386</v>
      </c>
      <c r="B94" s="370"/>
      <c r="C94" s="4" t="s">
        <v>387</v>
      </c>
      <c r="D94" s="4" t="s">
        <v>76</v>
      </c>
      <c r="E94" s="4" t="s">
        <v>388</v>
      </c>
      <c r="F94" s="4" t="s">
        <v>71</v>
      </c>
      <c r="G94" s="4" t="s">
        <v>151</v>
      </c>
      <c r="H94" s="4" t="s">
        <v>351</v>
      </c>
      <c r="I94" s="4"/>
      <c r="J94" s="5">
        <v>3128</v>
      </c>
      <c r="K94" s="5">
        <v>1603.3653999999999</v>
      </c>
      <c r="L94" s="4">
        <v>2</v>
      </c>
      <c r="O94" s="109" t="s">
        <v>1145</v>
      </c>
      <c r="Q94" s="1"/>
      <c r="R94" s="208"/>
    </row>
    <row r="95" spans="1:18" x14ac:dyDescent="0.25">
      <c r="A95" s="369" t="s">
        <v>389</v>
      </c>
      <c r="B95" s="370"/>
      <c r="C95" s="4" t="s">
        <v>390</v>
      </c>
      <c r="D95" s="4" t="s">
        <v>76</v>
      </c>
      <c r="E95" s="4" t="s">
        <v>391</v>
      </c>
      <c r="F95" s="4" t="s">
        <v>71</v>
      </c>
      <c r="G95" s="4" t="s">
        <v>151</v>
      </c>
      <c r="H95" s="4" t="s">
        <v>86</v>
      </c>
      <c r="I95" s="4"/>
      <c r="J95" s="5">
        <v>172000</v>
      </c>
      <c r="K95" s="5">
        <v>97512.954500000007</v>
      </c>
      <c r="L95" s="4">
        <v>7</v>
      </c>
      <c r="O95" s="109" t="s">
        <v>1146</v>
      </c>
      <c r="Q95" s="1"/>
      <c r="R95" s="208"/>
    </row>
    <row r="96" spans="1:18" x14ac:dyDescent="0.25">
      <c r="A96" s="369" t="s">
        <v>392</v>
      </c>
      <c r="B96" s="370"/>
      <c r="C96" s="4" t="s">
        <v>393</v>
      </c>
      <c r="D96" s="4" t="s">
        <v>76</v>
      </c>
      <c r="E96" s="4" t="s">
        <v>394</v>
      </c>
      <c r="F96" s="4" t="s">
        <v>71</v>
      </c>
      <c r="G96" s="4" t="s">
        <v>151</v>
      </c>
      <c r="H96" s="4" t="s">
        <v>395</v>
      </c>
      <c r="I96" s="4" t="s">
        <v>99</v>
      </c>
      <c r="J96" s="5">
        <v>13469</v>
      </c>
      <c r="K96" s="5">
        <v>8852.2342000000008</v>
      </c>
      <c r="L96" s="4">
        <v>3</v>
      </c>
      <c r="O96" s="109" t="s">
        <v>1147</v>
      </c>
      <c r="Q96" s="1"/>
      <c r="R96" s="208"/>
    </row>
    <row r="97" spans="1:18" x14ac:dyDescent="0.25">
      <c r="A97" s="369" t="s">
        <v>396</v>
      </c>
      <c r="B97" s="370"/>
      <c r="C97" s="4" t="s">
        <v>397</v>
      </c>
      <c r="D97" s="4" t="s">
        <v>76</v>
      </c>
      <c r="E97" s="4" t="s">
        <v>398</v>
      </c>
      <c r="F97" s="4" t="s">
        <v>71</v>
      </c>
      <c r="G97" s="4" t="s">
        <v>151</v>
      </c>
      <c r="H97" s="4" t="s">
        <v>399</v>
      </c>
      <c r="I97" s="4" t="s">
        <v>99</v>
      </c>
      <c r="J97" s="5">
        <v>11594</v>
      </c>
      <c r="K97" s="5">
        <v>6859.3897999999999</v>
      </c>
      <c r="L97" s="4">
        <v>3</v>
      </c>
      <c r="O97" s="109" t="s">
        <v>1148</v>
      </c>
      <c r="Q97" s="1"/>
      <c r="R97" s="208"/>
    </row>
    <row r="98" spans="1:18" x14ac:dyDescent="0.25">
      <c r="A98" s="369" t="s">
        <v>400</v>
      </c>
      <c r="B98" s="370"/>
      <c r="C98" s="4" t="s">
        <v>401</v>
      </c>
      <c r="D98" s="4" t="s">
        <v>76</v>
      </c>
      <c r="E98" s="4" t="s">
        <v>402</v>
      </c>
      <c r="F98" s="4" t="s">
        <v>71</v>
      </c>
      <c r="G98" s="4" t="s">
        <v>151</v>
      </c>
      <c r="H98" s="4" t="s">
        <v>403</v>
      </c>
      <c r="I98" s="4"/>
      <c r="J98" s="5">
        <v>90793</v>
      </c>
      <c r="K98" s="5">
        <v>59253.2667</v>
      </c>
      <c r="L98" s="4">
        <v>3</v>
      </c>
      <c r="O98" s="109" t="s">
        <v>1149</v>
      </c>
      <c r="Q98" s="1"/>
      <c r="R98" s="208"/>
    </row>
    <row r="99" spans="1:18" x14ac:dyDescent="0.25">
      <c r="A99" s="369" t="s">
        <v>404</v>
      </c>
      <c r="B99" s="370"/>
      <c r="C99" s="4" t="s">
        <v>405</v>
      </c>
      <c r="D99" s="4" t="s">
        <v>76</v>
      </c>
      <c r="E99" s="4" t="s">
        <v>406</v>
      </c>
      <c r="F99" s="4" t="s">
        <v>71</v>
      </c>
      <c r="G99" s="4" t="s">
        <v>151</v>
      </c>
      <c r="H99" s="4" t="s">
        <v>381</v>
      </c>
      <c r="I99" s="4"/>
      <c r="J99" s="5">
        <v>41476</v>
      </c>
      <c r="K99" s="5">
        <v>22829.852200000001</v>
      </c>
      <c r="L99" s="4">
        <v>3</v>
      </c>
      <c r="O99" s="109" t="s">
        <v>1150</v>
      </c>
      <c r="Q99" s="1"/>
      <c r="R99" s="208"/>
    </row>
    <row r="100" spans="1:18" x14ac:dyDescent="0.25">
      <c r="A100" s="369" t="s">
        <v>407</v>
      </c>
      <c r="B100" s="370"/>
      <c r="C100" s="4" t="s">
        <v>408</v>
      </c>
      <c r="D100" s="4" t="s">
        <v>76</v>
      </c>
      <c r="E100" s="4" t="s">
        <v>409</v>
      </c>
      <c r="F100" s="4" t="s">
        <v>71</v>
      </c>
      <c r="G100" s="4" t="s">
        <v>151</v>
      </c>
      <c r="H100" s="4" t="s">
        <v>374</v>
      </c>
      <c r="I100" s="4" t="s">
        <v>99</v>
      </c>
      <c r="J100" s="5">
        <v>42458</v>
      </c>
      <c r="K100" s="5">
        <v>27658.722399999999</v>
      </c>
      <c r="L100" s="4">
        <v>5</v>
      </c>
      <c r="O100" s="109" t="s">
        <v>1151</v>
      </c>
      <c r="Q100" s="1"/>
      <c r="R100" s="208"/>
    </row>
    <row r="101" spans="1:18" x14ac:dyDescent="0.25">
      <c r="A101" s="369" t="s">
        <v>410</v>
      </c>
      <c r="B101" s="370"/>
      <c r="C101" s="4" t="s">
        <v>411</v>
      </c>
      <c r="D101" s="4" t="s">
        <v>76</v>
      </c>
      <c r="E101" s="4" t="s">
        <v>412</v>
      </c>
      <c r="F101" s="4" t="s">
        <v>71</v>
      </c>
      <c r="G101" s="4" t="s">
        <v>151</v>
      </c>
      <c r="H101" s="4" t="s">
        <v>374</v>
      </c>
      <c r="I101" s="4" t="s">
        <v>99</v>
      </c>
      <c r="J101" s="5">
        <v>31289</v>
      </c>
      <c r="K101" s="5">
        <v>17724.854500000001</v>
      </c>
      <c r="L101" s="4">
        <v>4</v>
      </c>
      <c r="O101" s="109" t="s">
        <v>1152</v>
      </c>
      <c r="Q101" s="1"/>
      <c r="R101" s="208"/>
    </row>
    <row r="102" spans="1:18" x14ac:dyDescent="0.25">
      <c r="A102" s="369" t="s">
        <v>413</v>
      </c>
      <c r="B102" s="370"/>
      <c r="C102" s="4" t="s">
        <v>414</v>
      </c>
      <c r="D102" s="4" t="s">
        <v>76</v>
      </c>
      <c r="E102" s="4" t="s">
        <v>415</v>
      </c>
      <c r="F102" s="4" t="s">
        <v>71</v>
      </c>
      <c r="G102" s="4" t="s">
        <v>151</v>
      </c>
      <c r="H102" s="4" t="s">
        <v>416</v>
      </c>
      <c r="I102" s="4"/>
      <c r="J102" s="5">
        <v>2716</v>
      </c>
      <c r="K102" s="5">
        <v>2408.36</v>
      </c>
      <c r="L102" s="4">
        <v>1</v>
      </c>
      <c r="O102" s="109" t="s">
        <v>1153</v>
      </c>
      <c r="Q102" s="1"/>
      <c r="R102" s="208"/>
    </row>
    <row r="103" spans="1:18" x14ac:dyDescent="0.25">
      <c r="A103" s="369" t="s">
        <v>417</v>
      </c>
      <c r="B103" s="370"/>
      <c r="C103" s="4" t="s">
        <v>418</v>
      </c>
      <c r="D103" s="4" t="s">
        <v>76</v>
      </c>
      <c r="E103" s="4" t="s">
        <v>419</v>
      </c>
      <c r="F103" s="4" t="s">
        <v>71</v>
      </c>
      <c r="G103" s="4" t="s">
        <v>151</v>
      </c>
      <c r="H103" s="4" t="s">
        <v>420</v>
      </c>
      <c r="I103" s="4" t="s">
        <v>99</v>
      </c>
      <c r="J103" s="5">
        <v>24909</v>
      </c>
      <c r="K103" s="5">
        <v>14668.1857</v>
      </c>
      <c r="L103" s="4">
        <v>5</v>
      </c>
      <c r="O103" s="109" t="s">
        <v>1154</v>
      </c>
      <c r="Q103" s="1"/>
      <c r="R103" s="208"/>
    </row>
    <row r="104" spans="1:18" ht="25.5" x14ac:dyDescent="0.25">
      <c r="A104" s="369" t="s">
        <v>421</v>
      </c>
      <c r="B104" s="370"/>
      <c r="C104" s="4" t="s">
        <v>422</v>
      </c>
      <c r="D104" s="4" t="s">
        <v>76</v>
      </c>
      <c r="E104" s="4" t="s">
        <v>423</v>
      </c>
      <c r="F104" s="4" t="s">
        <v>71</v>
      </c>
      <c r="G104" s="4" t="s">
        <v>151</v>
      </c>
      <c r="H104" s="4" t="s">
        <v>203</v>
      </c>
      <c r="I104" s="4"/>
      <c r="J104" s="5">
        <v>88852</v>
      </c>
      <c r="K104" s="5">
        <v>62161.831700000002</v>
      </c>
      <c r="L104" s="4">
        <v>4</v>
      </c>
      <c r="O104" s="109" t="s">
        <v>1155</v>
      </c>
      <c r="Q104" s="1"/>
      <c r="R104" s="208"/>
    </row>
    <row r="105" spans="1:18" x14ac:dyDescent="0.25">
      <c r="A105" s="369" t="s">
        <v>424</v>
      </c>
      <c r="B105" s="370"/>
      <c r="C105" s="4" t="s">
        <v>425</v>
      </c>
      <c r="D105" s="4" t="s">
        <v>76</v>
      </c>
      <c r="E105" s="4" t="s">
        <v>426</v>
      </c>
      <c r="F105" s="4" t="s">
        <v>71</v>
      </c>
      <c r="G105" s="4" t="s">
        <v>151</v>
      </c>
      <c r="H105" s="4" t="s">
        <v>73</v>
      </c>
      <c r="I105" s="4"/>
      <c r="J105" s="5">
        <v>54145</v>
      </c>
      <c r="K105" s="5">
        <v>26663.739000000001</v>
      </c>
      <c r="L105" s="4">
        <v>4</v>
      </c>
      <c r="O105" s="109" t="s">
        <v>1156</v>
      </c>
      <c r="Q105" s="1"/>
      <c r="R105" s="208"/>
    </row>
    <row r="106" spans="1:18" x14ac:dyDescent="0.25">
      <c r="A106" s="369" t="s">
        <v>427</v>
      </c>
      <c r="B106" s="370"/>
      <c r="C106" s="4" t="s">
        <v>428</v>
      </c>
      <c r="D106" s="4" t="s">
        <v>76</v>
      </c>
      <c r="E106" s="4" t="s">
        <v>429</v>
      </c>
      <c r="F106" s="4" t="s">
        <v>71</v>
      </c>
      <c r="G106" s="4" t="s">
        <v>151</v>
      </c>
      <c r="H106" s="4" t="s">
        <v>420</v>
      </c>
      <c r="I106" s="4" t="s">
        <v>99</v>
      </c>
      <c r="J106" s="5">
        <v>46235</v>
      </c>
      <c r="K106" s="5">
        <v>25050.196899999999</v>
      </c>
      <c r="L106" s="4">
        <v>5</v>
      </c>
      <c r="O106" s="109" t="s">
        <v>1157</v>
      </c>
      <c r="Q106" s="1"/>
      <c r="R106" s="208"/>
    </row>
    <row r="107" spans="1:18" x14ac:dyDescent="0.25">
      <c r="A107" s="369" t="s">
        <v>430</v>
      </c>
      <c r="B107" s="370"/>
      <c r="C107" s="4" t="s">
        <v>431</v>
      </c>
      <c r="D107" s="4" t="s">
        <v>76</v>
      </c>
      <c r="E107" s="4" t="s">
        <v>432</v>
      </c>
      <c r="F107" s="4" t="s">
        <v>71</v>
      </c>
      <c r="G107" s="4" t="s">
        <v>151</v>
      </c>
      <c r="H107" s="4" t="s">
        <v>98</v>
      </c>
      <c r="I107" s="4"/>
      <c r="J107" s="5">
        <v>946672</v>
      </c>
      <c r="K107" s="5">
        <v>509103.17340000003</v>
      </c>
      <c r="L107" s="4">
        <v>7</v>
      </c>
      <c r="O107" s="109" t="s">
        <v>1158</v>
      </c>
      <c r="Q107" s="1"/>
      <c r="R107" s="208"/>
    </row>
    <row r="108" spans="1:18" x14ac:dyDescent="0.25">
      <c r="A108" s="369" t="s">
        <v>433</v>
      </c>
      <c r="B108" s="370"/>
      <c r="C108" s="4" t="s">
        <v>434</v>
      </c>
      <c r="D108" s="4" t="s">
        <v>76</v>
      </c>
      <c r="E108" s="4" t="s">
        <v>435</v>
      </c>
      <c r="F108" s="4" t="s">
        <v>71</v>
      </c>
      <c r="G108" s="4" t="s">
        <v>151</v>
      </c>
      <c r="H108" s="4" t="s">
        <v>254</v>
      </c>
      <c r="I108" s="4"/>
      <c r="J108" s="5">
        <v>44827</v>
      </c>
      <c r="K108" s="5">
        <v>29523.617999999999</v>
      </c>
      <c r="L108" s="4">
        <v>1</v>
      </c>
      <c r="O108" s="109" t="s">
        <v>1159</v>
      </c>
      <c r="Q108" s="1"/>
      <c r="R108" s="208"/>
    </row>
    <row r="109" spans="1:18" x14ac:dyDescent="0.25">
      <c r="A109" s="369" t="s">
        <v>436</v>
      </c>
      <c r="B109" s="370"/>
      <c r="C109" s="4" t="s">
        <v>437</v>
      </c>
      <c r="D109" s="4" t="s">
        <v>76</v>
      </c>
      <c r="E109" s="4" t="s">
        <v>438</v>
      </c>
      <c r="F109" s="4" t="s">
        <v>71</v>
      </c>
      <c r="G109" s="4" t="s">
        <v>151</v>
      </c>
      <c r="H109" s="4" t="s">
        <v>439</v>
      </c>
      <c r="I109" s="4" t="s">
        <v>99</v>
      </c>
      <c r="J109" s="5">
        <v>31462</v>
      </c>
      <c r="K109" s="5">
        <v>19485.080999999998</v>
      </c>
      <c r="L109" s="4">
        <v>5</v>
      </c>
      <c r="O109" s="109" t="s">
        <v>1160</v>
      </c>
      <c r="Q109" s="1"/>
      <c r="R109" s="208"/>
    </row>
    <row r="110" spans="1:18" x14ac:dyDescent="0.25">
      <c r="A110" s="369" t="s">
        <v>440</v>
      </c>
      <c r="B110" s="370"/>
      <c r="C110" s="4" t="s">
        <v>441</v>
      </c>
      <c r="D110" s="4" t="s">
        <v>76</v>
      </c>
      <c r="E110" s="4" t="s">
        <v>442</v>
      </c>
      <c r="F110" s="4" t="s">
        <v>71</v>
      </c>
      <c r="G110" s="4" t="s">
        <v>151</v>
      </c>
      <c r="H110" s="4" t="s">
        <v>443</v>
      </c>
      <c r="I110" s="4"/>
      <c r="J110" s="5">
        <v>351222</v>
      </c>
      <c r="K110" s="5">
        <v>264399.54560000001</v>
      </c>
      <c r="L110" s="4">
        <v>7</v>
      </c>
      <c r="O110" s="109" t="s">
        <v>1161</v>
      </c>
      <c r="Q110" s="1"/>
      <c r="R110" s="208"/>
    </row>
    <row r="111" spans="1:18" x14ac:dyDescent="0.25">
      <c r="A111" s="369" t="s">
        <v>444</v>
      </c>
      <c r="B111" s="370"/>
      <c r="C111" s="4" t="s">
        <v>445</v>
      </c>
      <c r="D111" s="4" t="s">
        <v>76</v>
      </c>
      <c r="E111" s="4" t="s">
        <v>446</v>
      </c>
      <c r="F111" s="4" t="s">
        <v>71</v>
      </c>
      <c r="G111" s="4" t="s">
        <v>151</v>
      </c>
      <c r="H111" s="4" t="s">
        <v>447</v>
      </c>
      <c r="I111" s="4" t="s">
        <v>99</v>
      </c>
      <c r="J111" s="5">
        <v>17817</v>
      </c>
      <c r="K111" s="5">
        <v>13627.2125</v>
      </c>
      <c r="L111" s="4">
        <v>4</v>
      </c>
      <c r="O111" s="109" t="s">
        <v>1162</v>
      </c>
      <c r="Q111" s="1"/>
      <c r="R111" s="208"/>
    </row>
    <row r="112" spans="1:18" x14ac:dyDescent="0.25">
      <c r="A112" s="369" t="s">
        <v>448</v>
      </c>
      <c r="B112" s="370"/>
      <c r="C112" s="4" t="s">
        <v>449</v>
      </c>
      <c r="D112" s="4" t="s">
        <v>76</v>
      </c>
      <c r="E112" s="4" t="s">
        <v>450</v>
      </c>
      <c r="F112" s="4" t="s">
        <v>71</v>
      </c>
      <c r="G112" s="4" t="s">
        <v>451</v>
      </c>
      <c r="H112" s="4" t="s">
        <v>329</v>
      </c>
      <c r="I112" s="4" t="s">
        <v>99</v>
      </c>
      <c r="J112" s="5">
        <v>14252</v>
      </c>
      <c r="K112" s="5">
        <v>0</v>
      </c>
      <c r="L112" s="4">
        <v>4</v>
      </c>
      <c r="O112" s="109" t="s">
        <v>1163</v>
      </c>
      <c r="Q112" s="1"/>
      <c r="R112" s="208"/>
    </row>
    <row r="113" spans="1:18" x14ac:dyDescent="0.25">
      <c r="A113" s="369" t="s">
        <v>452</v>
      </c>
      <c r="B113" s="370"/>
      <c r="C113" s="4" t="s">
        <v>453</v>
      </c>
      <c r="D113" s="4" t="s">
        <v>76</v>
      </c>
      <c r="E113" s="4" t="s">
        <v>454</v>
      </c>
      <c r="F113" s="4" t="s">
        <v>71</v>
      </c>
      <c r="G113" s="4" t="s">
        <v>151</v>
      </c>
      <c r="H113" s="4" t="s">
        <v>455</v>
      </c>
      <c r="I113" s="4"/>
      <c r="J113" s="5">
        <v>5748</v>
      </c>
      <c r="K113" s="5">
        <v>3539.5142999999998</v>
      </c>
      <c r="L113" s="4">
        <v>3</v>
      </c>
      <c r="O113" s="109" t="s">
        <v>1164</v>
      </c>
      <c r="Q113" s="1"/>
      <c r="R113" s="208"/>
    </row>
    <row r="114" spans="1:18" x14ac:dyDescent="0.25">
      <c r="A114" s="369" t="s">
        <v>456</v>
      </c>
      <c r="B114" s="370"/>
      <c r="C114" s="4" t="s">
        <v>457</v>
      </c>
      <c r="D114" s="4" t="s">
        <v>76</v>
      </c>
      <c r="E114" s="4" t="s">
        <v>458</v>
      </c>
      <c r="F114" s="4" t="s">
        <v>71</v>
      </c>
      <c r="G114" s="4" t="s">
        <v>151</v>
      </c>
      <c r="H114" s="4" t="s">
        <v>459</v>
      </c>
      <c r="I114" s="4"/>
      <c r="J114" s="5">
        <v>4879</v>
      </c>
      <c r="K114" s="5">
        <v>3565.6129999999998</v>
      </c>
      <c r="L114" s="4">
        <v>4</v>
      </c>
      <c r="O114" s="109" t="s">
        <v>1165</v>
      </c>
      <c r="Q114" s="1"/>
      <c r="R114" s="208"/>
    </row>
    <row r="115" spans="1:18" x14ac:dyDescent="0.25">
      <c r="A115" s="369" t="s">
        <v>460</v>
      </c>
      <c r="B115" s="370"/>
      <c r="C115" s="4" t="s">
        <v>461</v>
      </c>
      <c r="D115" s="4" t="s">
        <v>76</v>
      </c>
      <c r="E115" s="4" t="s">
        <v>462</v>
      </c>
      <c r="F115" s="4" t="s">
        <v>71</v>
      </c>
      <c r="G115" s="4" t="s">
        <v>151</v>
      </c>
      <c r="H115" s="4" t="s">
        <v>455</v>
      </c>
      <c r="I115" s="4" t="s">
        <v>99</v>
      </c>
      <c r="J115" s="5">
        <v>11703</v>
      </c>
      <c r="K115" s="5">
        <v>6719.1463000000003</v>
      </c>
      <c r="L115" s="4">
        <v>4</v>
      </c>
      <c r="O115" s="109" t="s">
        <v>1166</v>
      </c>
      <c r="Q115" s="1"/>
      <c r="R115" s="208"/>
    </row>
    <row r="116" spans="1:18" x14ac:dyDescent="0.25">
      <c r="A116" s="369" t="s">
        <v>463</v>
      </c>
      <c r="B116" s="370"/>
      <c r="C116" s="4" t="s">
        <v>464</v>
      </c>
      <c r="D116" s="4" t="s">
        <v>76</v>
      </c>
      <c r="E116" s="4" t="s">
        <v>465</v>
      </c>
      <c r="F116" s="4" t="s">
        <v>71</v>
      </c>
      <c r="G116" s="4" t="s">
        <v>151</v>
      </c>
      <c r="H116" s="4" t="s">
        <v>351</v>
      </c>
      <c r="I116" s="4"/>
      <c r="J116" s="5">
        <v>9141</v>
      </c>
      <c r="K116" s="5">
        <v>7420.9191000000001</v>
      </c>
      <c r="L116" s="4">
        <v>4</v>
      </c>
      <c r="O116" s="109" t="s">
        <v>1167</v>
      </c>
      <c r="Q116" s="1"/>
      <c r="R116" s="208"/>
    </row>
    <row r="117" spans="1:18" x14ac:dyDescent="0.25">
      <c r="A117" s="369" t="s">
        <v>466</v>
      </c>
      <c r="B117" s="370"/>
      <c r="C117" s="4" t="s">
        <v>467</v>
      </c>
      <c r="D117" s="4" t="s">
        <v>76</v>
      </c>
      <c r="E117" s="4" t="s">
        <v>468</v>
      </c>
      <c r="F117" s="4" t="s">
        <v>71</v>
      </c>
      <c r="G117" s="4" t="s">
        <v>151</v>
      </c>
      <c r="H117" s="4" t="s">
        <v>125</v>
      </c>
      <c r="I117" s="4"/>
      <c r="J117" s="5">
        <v>2774</v>
      </c>
      <c r="K117" s="5">
        <v>2099.9439000000002</v>
      </c>
      <c r="L117" s="4">
        <v>3</v>
      </c>
      <c r="O117" s="109" t="s">
        <v>1168</v>
      </c>
      <c r="Q117" s="1"/>
      <c r="R117" s="208"/>
    </row>
    <row r="118" spans="1:18" x14ac:dyDescent="0.25">
      <c r="A118" s="369" t="s">
        <v>469</v>
      </c>
      <c r="B118" s="370"/>
      <c r="C118" s="4" t="s">
        <v>470</v>
      </c>
      <c r="D118" s="4" t="s">
        <v>76</v>
      </c>
      <c r="E118" s="4" t="s">
        <v>471</v>
      </c>
      <c r="F118" s="4" t="s">
        <v>71</v>
      </c>
      <c r="G118" s="4" t="s">
        <v>151</v>
      </c>
      <c r="H118" s="4" t="s">
        <v>125</v>
      </c>
      <c r="I118" s="4"/>
      <c r="J118" s="5">
        <v>4786</v>
      </c>
      <c r="K118" s="5">
        <v>3496.9166</v>
      </c>
      <c r="L118" s="4">
        <v>4</v>
      </c>
      <c r="O118" s="109" t="s">
        <v>1169</v>
      </c>
      <c r="Q118" s="1"/>
      <c r="R118" s="208"/>
    </row>
    <row r="119" spans="1:18" x14ac:dyDescent="0.25">
      <c r="A119" s="369" t="s">
        <v>472</v>
      </c>
      <c r="B119" s="370"/>
      <c r="C119" s="4" t="s">
        <v>473</v>
      </c>
      <c r="D119" s="4" t="s">
        <v>76</v>
      </c>
      <c r="E119" s="4" t="s">
        <v>474</v>
      </c>
      <c r="F119" s="4" t="s">
        <v>71</v>
      </c>
      <c r="G119" s="4" t="s">
        <v>151</v>
      </c>
      <c r="H119" s="4" t="s">
        <v>125</v>
      </c>
      <c r="I119" s="4"/>
      <c r="J119" s="5">
        <v>3881</v>
      </c>
      <c r="K119" s="5">
        <v>2926.6239</v>
      </c>
      <c r="L119" s="4">
        <v>4</v>
      </c>
      <c r="O119" s="109" t="s">
        <v>1170</v>
      </c>
      <c r="Q119" s="1"/>
      <c r="R119" s="208"/>
    </row>
    <row r="120" spans="1:18" x14ac:dyDescent="0.25">
      <c r="A120" s="369" t="s">
        <v>475</v>
      </c>
      <c r="B120" s="370"/>
      <c r="C120" s="4" t="s">
        <v>476</v>
      </c>
      <c r="D120" s="4" t="s">
        <v>76</v>
      </c>
      <c r="E120" s="4" t="s">
        <v>477</v>
      </c>
      <c r="F120" s="4" t="s">
        <v>71</v>
      </c>
      <c r="G120" s="4" t="s">
        <v>151</v>
      </c>
      <c r="H120" s="4" t="s">
        <v>478</v>
      </c>
      <c r="I120" s="4"/>
      <c r="J120" s="5">
        <v>8747</v>
      </c>
      <c r="K120" s="5">
        <v>6271.3091000000004</v>
      </c>
      <c r="L120" s="4">
        <v>4</v>
      </c>
      <c r="O120" s="109" t="s">
        <v>1171</v>
      </c>
      <c r="Q120" s="1"/>
      <c r="R120" s="208"/>
    </row>
    <row r="121" spans="1:18" x14ac:dyDescent="0.25">
      <c r="A121" s="369" t="s">
        <v>479</v>
      </c>
      <c r="B121" s="370"/>
      <c r="C121" s="4" t="s">
        <v>480</v>
      </c>
      <c r="D121" s="4" t="s">
        <v>76</v>
      </c>
      <c r="E121" s="4" t="s">
        <v>481</v>
      </c>
      <c r="F121" s="4" t="s">
        <v>71</v>
      </c>
      <c r="G121" s="4" t="s">
        <v>151</v>
      </c>
      <c r="H121" s="4" t="s">
        <v>90</v>
      </c>
      <c r="I121" s="4"/>
      <c r="J121" s="5">
        <v>5919</v>
      </c>
      <c r="K121" s="5">
        <v>4275.2811000000002</v>
      </c>
      <c r="L121" s="4">
        <v>4</v>
      </c>
      <c r="O121" s="109" t="s">
        <v>1172</v>
      </c>
      <c r="Q121" s="1"/>
      <c r="R121" s="208"/>
    </row>
    <row r="122" spans="1:18" x14ac:dyDescent="0.25">
      <c r="A122" s="369" t="s">
        <v>482</v>
      </c>
      <c r="B122" s="370"/>
      <c r="C122" s="4" t="s">
        <v>483</v>
      </c>
      <c r="D122" s="4" t="s">
        <v>76</v>
      </c>
      <c r="E122" s="4" t="s">
        <v>484</v>
      </c>
      <c r="F122" s="4" t="s">
        <v>71</v>
      </c>
      <c r="G122" s="4" t="s">
        <v>151</v>
      </c>
      <c r="H122" s="4" t="s">
        <v>455</v>
      </c>
      <c r="I122" s="4"/>
      <c r="J122" s="5">
        <v>4156</v>
      </c>
      <c r="K122" s="5">
        <v>2653.2961</v>
      </c>
      <c r="L122" s="4">
        <v>4</v>
      </c>
      <c r="O122" s="109" t="s">
        <v>1173</v>
      </c>
      <c r="Q122" s="1"/>
      <c r="R122" s="208"/>
    </row>
    <row r="123" spans="1:18" x14ac:dyDescent="0.25">
      <c r="A123" s="369" t="s">
        <v>485</v>
      </c>
      <c r="B123" s="370"/>
      <c r="C123" s="4" t="s">
        <v>486</v>
      </c>
      <c r="D123" s="4" t="s">
        <v>76</v>
      </c>
      <c r="E123" s="4" t="s">
        <v>487</v>
      </c>
      <c r="F123" s="4" t="s">
        <v>71</v>
      </c>
      <c r="G123" s="4" t="s">
        <v>151</v>
      </c>
      <c r="H123" s="4" t="s">
        <v>455</v>
      </c>
      <c r="I123" s="4"/>
      <c r="J123" s="5">
        <v>4586</v>
      </c>
      <c r="K123" s="5">
        <v>3018.1837</v>
      </c>
      <c r="L123" s="4">
        <v>4</v>
      </c>
      <c r="O123" s="109" t="s">
        <v>1174</v>
      </c>
      <c r="Q123" s="1"/>
      <c r="R123" s="208"/>
    </row>
    <row r="124" spans="1:18" x14ac:dyDescent="0.25">
      <c r="A124" s="369" t="s">
        <v>488</v>
      </c>
      <c r="B124" s="370"/>
      <c r="C124" s="4" t="s">
        <v>489</v>
      </c>
      <c r="D124" s="4" t="s">
        <v>76</v>
      </c>
      <c r="E124" s="4" t="s">
        <v>490</v>
      </c>
      <c r="F124" s="4" t="s">
        <v>71</v>
      </c>
      <c r="G124" s="4" t="s">
        <v>151</v>
      </c>
      <c r="H124" s="4" t="s">
        <v>455</v>
      </c>
      <c r="I124" s="4"/>
      <c r="J124" s="5">
        <v>5317</v>
      </c>
      <c r="K124" s="5">
        <v>3312.4944999999998</v>
      </c>
      <c r="L124" s="4">
        <v>4</v>
      </c>
      <c r="O124" s="109" t="s">
        <v>1175</v>
      </c>
      <c r="Q124" s="1"/>
      <c r="R124" s="208"/>
    </row>
    <row r="125" spans="1:18" x14ac:dyDescent="0.25">
      <c r="A125" s="369" t="s">
        <v>491</v>
      </c>
      <c r="B125" s="370"/>
      <c r="C125" s="4" t="s">
        <v>492</v>
      </c>
      <c r="D125" s="4" t="s">
        <v>76</v>
      </c>
      <c r="E125" s="4" t="s">
        <v>493</v>
      </c>
      <c r="F125" s="4" t="s">
        <v>71</v>
      </c>
      <c r="G125" s="4" t="s">
        <v>151</v>
      </c>
      <c r="H125" s="4" t="s">
        <v>455</v>
      </c>
      <c r="I125" s="4" t="s">
        <v>99</v>
      </c>
      <c r="J125" s="5">
        <v>12304</v>
      </c>
      <c r="K125" s="5">
        <v>9441.7602000000006</v>
      </c>
      <c r="L125" s="4">
        <v>4</v>
      </c>
      <c r="O125" s="109" t="s">
        <v>1176</v>
      </c>
      <c r="Q125" s="1"/>
      <c r="R125" s="208"/>
    </row>
    <row r="126" spans="1:18" x14ac:dyDescent="0.25">
      <c r="A126" s="369" t="s">
        <v>494</v>
      </c>
      <c r="B126" s="370"/>
      <c r="C126" s="4" t="s">
        <v>495</v>
      </c>
      <c r="D126" s="4" t="s">
        <v>76</v>
      </c>
      <c r="E126" s="4" t="s">
        <v>496</v>
      </c>
      <c r="F126" s="4" t="s">
        <v>71</v>
      </c>
      <c r="G126" s="4" t="s">
        <v>151</v>
      </c>
      <c r="H126" s="4" t="s">
        <v>125</v>
      </c>
      <c r="I126" s="4"/>
      <c r="J126" s="5">
        <v>5991</v>
      </c>
      <c r="K126" s="5">
        <v>4575.5852999999997</v>
      </c>
      <c r="L126" s="4">
        <v>4</v>
      </c>
      <c r="O126" s="109" t="s">
        <v>1177</v>
      </c>
      <c r="Q126" s="1"/>
      <c r="R126" s="208"/>
    </row>
    <row r="127" spans="1:18" x14ac:dyDescent="0.25">
      <c r="A127" s="369" t="s">
        <v>497</v>
      </c>
      <c r="B127" s="370"/>
      <c r="C127" s="4" t="s">
        <v>498</v>
      </c>
      <c r="D127" s="4" t="s">
        <v>76</v>
      </c>
      <c r="E127" s="4" t="s">
        <v>499</v>
      </c>
      <c r="F127" s="4" t="s">
        <v>71</v>
      </c>
      <c r="G127" s="4" t="s">
        <v>151</v>
      </c>
      <c r="H127" s="4" t="s">
        <v>125</v>
      </c>
      <c r="I127" s="4"/>
      <c r="J127" s="5">
        <v>5580</v>
      </c>
      <c r="K127" s="5">
        <v>3908.5308</v>
      </c>
      <c r="L127" s="4">
        <v>3</v>
      </c>
      <c r="O127" s="109" t="s">
        <v>1178</v>
      </c>
      <c r="Q127" s="1"/>
      <c r="R127" s="208"/>
    </row>
    <row r="128" spans="1:18" x14ac:dyDescent="0.25">
      <c r="A128" s="369" t="s">
        <v>500</v>
      </c>
      <c r="B128" s="370"/>
      <c r="C128" s="4" t="s">
        <v>501</v>
      </c>
      <c r="D128" s="4" t="s">
        <v>76</v>
      </c>
      <c r="E128" s="4" t="s">
        <v>502</v>
      </c>
      <c r="F128" s="4" t="s">
        <v>71</v>
      </c>
      <c r="G128" s="4" t="s">
        <v>151</v>
      </c>
      <c r="H128" s="4" t="s">
        <v>455</v>
      </c>
      <c r="I128" s="4" t="s">
        <v>99</v>
      </c>
      <c r="J128" s="5">
        <v>5153</v>
      </c>
      <c r="K128" s="5">
        <v>3360.9580000000001</v>
      </c>
      <c r="L128" s="4">
        <v>4</v>
      </c>
      <c r="O128" s="109" t="s">
        <v>1179</v>
      </c>
      <c r="Q128" s="1"/>
      <c r="R128" s="208"/>
    </row>
    <row r="129" spans="1:18" x14ac:dyDescent="0.25">
      <c r="A129" s="369" t="s">
        <v>503</v>
      </c>
      <c r="B129" s="370"/>
      <c r="C129" s="4" t="s">
        <v>504</v>
      </c>
      <c r="D129" s="4" t="s">
        <v>76</v>
      </c>
      <c r="E129" s="4" t="s">
        <v>505</v>
      </c>
      <c r="F129" s="4" t="s">
        <v>71</v>
      </c>
      <c r="G129" s="4" t="s">
        <v>151</v>
      </c>
      <c r="H129" s="4" t="s">
        <v>455</v>
      </c>
      <c r="I129" s="4"/>
      <c r="J129" s="5">
        <v>7576</v>
      </c>
      <c r="K129" s="5">
        <v>4088.5623999999998</v>
      </c>
      <c r="L129" s="4">
        <v>4</v>
      </c>
      <c r="O129" s="109" t="s">
        <v>1180</v>
      </c>
      <c r="Q129" s="1"/>
      <c r="R129" s="208"/>
    </row>
    <row r="130" spans="1:18" x14ac:dyDescent="0.25">
      <c r="A130" s="369" t="s">
        <v>506</v>
      </c>
      <c r="B130" s="370"/>
      <c r="C130" s="4" t="s">
        <v>507</v>
      </c>
      <c r="D130" s="4" t="s">
        <v>76</v>
      </c>
      <c r="E130" s="4" t="s">
        <v>508</v>
      </c>
      <c r="F130" s="4" t="s">
        <v>71</v>
      </c>
      <c r="G130" s="4" t="s">
        <v>151</v>
      </c>
      <c r="H130" s="4" t="s">
        <v>455</v>
      </c>
      <c r="I130" s="4"/>
      <c r="J130" s="5">
        <v>4382</v>
      </c>
      <c r="K130" s="5">
        <v>3114.0146</v>
      </c>
      <c r="L130" s="4">
        <v>4</v>
      </c>
      <c r="O130" s="109" t="s">
        <v>1181</v>
      </c>
      <c r="Q130" s="1"/>
      <c r="R130" s="208"/>
    </row>
    <row r="131" spans="1:18" x14ac:dyDescent="0.25">
      <c r="A131" s="369" t="s">
        <v>509</v>
      </c>
      <c r="B131" s="370"/>
      <c r="C131" s="4" t="s">
        <v>510</v>
      </c>
      <c r="D131" s="4" t="s">
        <v>76</v>
      </c>
      <c r="E131" s="4" t="s">
        <v>511</v>
      </c>
      <c r="F131" s="4" t="s">
        <v>71</v>
      </c>
      <c r="G131" s="4" t="s">
        <v>151</v>
      </c>
      <c r="H131" s="4" t="s">
        <v>455</v>
      </c>
      <c r="I131" s="4"/>
      <c r="J131" s="5">
        <v>5202</v>
      </c>
      <c r="K131" s="5">
        <v>3424.3498</v>
      </c>
      <c r="L131" s="4">
        <v>4</v>
      </c>
      <c r="O131" s="109" t="s">
        <v>1182</v>
      </c>
      <c r="Q131" s="1"/>
      <c r="R131" s="208"/>
    </row>
    <row r="132" spans="1:18" x14ac:dyDescent="0.25">
      <c r="A132" s="369" t="s">
        <v>512</v>
      </c>
      <c r="B132" s="370"/>
      <c r="C132" s="4" t="s">
        <v>513</v>
      </c>
      <c r="D132" s="4" t="s">
        <v>76</v>
      </c>
      <c r="E132" s="4" t="s">
        <v>514</v>
      </c>
      <c r="F132" s="4" t="s">
        <v>71</v>
      </c>
      <c r="G132" s="4" t="s">
        <v>151</v>
      </c>
      <c r="H132" s="4" t="s">
        <v>455</v>
      </c>
      <c r="I132" s="4"/>
      <c r="J132" s="5">
        <v>4367</v>
      </c>
      <c r="K132" s="5">
        <v>3423.6631000000002</v>
      </c>
      <c r="L132" s="4">
        <v>4</v>
      </c>
      <c r="O132" s="109" t="s">
        <v>1183</v>
      </c>
      <c r="Q132" s="1"/>
      <c r="R132" s="208"/>
    </row>
    <row r="133" spans="1:18" x14ac:dyDescent="0.25">
      <c r="A133" s="369" t="s">
        <v>515</v>
      </c>
      <c r="B133" s="370"/>
      <c r="C133" s="4" t="s">
        <v>516</v>
      </c>
      <c r="D133" s="4" t="s">
        <v>76</v>
      </c>
      <c r="E133" s="4" t="s">
        <v>517</v>
      </c>
      <c r="F133" s="4" t="s">
        <v>71</v>
      </c>
      <c r="G133" s="4" t="s">
        <v>151</v>
      </c>
      <c r="H133" s="4" t="s">
        <v>518</v>
      </c>
      <c r="I133" s="4"/>
      <c r="J133" s="5">
        <v>6195</v>
      </c>
      <c r="K133" s="5">
        <v>4983.1633000000002</v>
      </c>
      <c r="L133" s="4">
        <v>4</v>
      </c>
      <c r="O133" s="109" t="s">
        <v>1184</v>
      </c>
      <c r="Q133" s="1"/>
      <c r="R133" s="208"/>
    </row>
    <row r="134" spans="1:18" x14ac:dyDescent="0.25">
      <c r="A134" s="369" t="s">
        <v>519</v>
      </c>
      <c r="B134" s="370"/>
      <c r="C134" s="4" t="s">
        <v>520</v>
      </c>
      <c r="D134" s="4" t="s">
        <v>76</v>
      </c>
      <c r="E134" s="4" t="s">
        <v>521</v>
      </c>
      <c r="F134" s="4" t="s">
        <v>71</v>
      </c>
      <c r="G134" s="4" t="s">
        <v>451</v>
      </c>
      <c r="H134" s="4" t="s">
        <v>522</v>
      </c>
      <c r="I134" s="4" t="s">
        <v>99</v>
      </c>
      <c r="J134" s="5">
        <v>10779</v>
      </c>
      <c r="K134" s="5">
        <v>0</v>
      </c>
      <c r="L134" s="4">
        <v>4</v>
      </c>
      <c r="O134" s="109" t="s">
        <v>1185</v>
      </c>
      <c r="Q134" s="1"/>
      <c r="R134" s="208"/>
    </row>
    <row r="135" spans="1:18" x14ac:dyDescent="0.25">
      <c r="A135" s="369" t="s">
        <v>523</v>
      </c>
      <c r="B135" s="370"/>
      <c r="C135" s="4" t="s">
        <v>524</v>
      </c>
      <c r="D135" s="4" t="s">
        <v>76</v>
      </c>
      <c r="E135" s="4" t="s">
        <v>525</v>
      </c>
      <c r="F135" s="4" t="s">
        <v>71</v>
      </c>
      <c r="G135" s="4" t="s">
        <v>151</v>
      </c>
      <c r="H135" s="4" t="s">
        <v>526</v>
      </c>
      <c r="I135" s="4" t="s">
        <v>99</v>
      </c>
      <c r="J135" s="5">
        <v>14634</v>
      </c>
      <c r="K135" s="5">
        <v>11586.3935</v>
      </c>
      <c r="L135" s="4">
        <v>4</v>
      </c>
      <c r="O135" s="109" t="s">
        <v>1186</v>
      </c>
      <c r="Q135" s="1"/>
      <c r="R135" s="208"/>
    </row>
    <row r="136" spans="1:18" x14ac:dyDescent="0.25">
      <c r="A136" s="369" t="s">
        <v>527</v>
      </c>
      <c r="B136" s="370"/>
      <c r="C136" s="4" t="s">
        <v>528</v>
      </c>
      <c r="D136" s="4" t="s">
        <v>76</v>
      </c>
      <c r="E136" s="4" t="s">
        <v>529</v>
      </c>
      <c r="F136" s="4" t="s">
        <v>71</v>
      </c>
      <c r="G136" s="4" t="s">
        <v>151</v>
      </c>
      <c r="H136" s="4" t="s">
        <v>455</v>
      </c>
      <c r="I136" s="4"/>
      <c r="J136" s="5">
        <v>4987</v>
      </c>
      <c r="K136" s="5">
        <v>3519.6255999999998</v>
      </c>
      <c r="L136" s="4">
        <v>4</v>
      </c>
      <c r="O136" s="109" t="s">
        <v>1187</v>
      </c>
      <c r="Q136" s="1"/>
      <c r="R136" s="208"/>
    </row>
    <row r="137" spans="1:18" x14ac:dyDescent="0.25">
      <c r="A137" s="369" t="s">
        <v>530</v>
      </c>
      <c r="B137" s="370"/>
      <c r="C137" s="4" t="s">
        <v>531</v>
      </c>
      <c r="D137" s="4" t="s">
        <v>76</v>
      </c>
      <c r="E137" s="4" t="s">
        <v>532</v>
      </c>
      <c r="F137" s="4" t="s">
        <v>71</v>
      </c>
      <c r="G137" s="4" t="s">
        <v>151</v>
      </c>
      <c r="H137" s="4" t="s">
        <v>455</v>
      </c>
      <c r="I137" s="4"/>
      <c r="J137" s="5">
        <v>8281</v>
      </c>
      <c r="K137" s="5">
        <v>5682.3289000000004</v>
      </c>
      <c r="L137" s="4">
        <v>4</v>
      </c>
      <c r="O137" s="109" t="s">
        <v>1188</v>
      </c>
      <c r="Q137" s="1"/>
      <c r="R137" s="208"/>
    </row>
    <row r="138" spans="1:18" x14ac:dyDescent="0.25">
      <c r="A138" s="369" t="s">
        <v>533</v>
      </c>
      <c r="B138" s="370"/>
      <c r="C138" s="4" t="s">
        <v>534</v>
      </c>
      <c r="D138" s="4" t="s">
        <v>76</v>
      </c>
      <c r="E138" s="4" t="s">
        <v>535</v>
      </c>
      <c r="F138" s="4" t="s">
        <v>71</v>
      </c>
      <c r="G138" s="4" t="s">
        <v>151</v>
      </c>
      <c r="H138" s="4" t="s">
        <v>536</v>
      </c>
      <c r="I138" s="4"/>
      <c r="J138" s="5">
        <v>7972</v>
      </c>
      <c r="K138" s="5">
        <v>5753.9385000000002</v>
      </c>
      <c r="L138" s="4">
        <v>4</v>
      </c>
      <c r="O138" s="109" t="s">
        <v>1189</v>
      </c>
      <c r="Q138" s="1"/>
      <c r="R138" s="208"/>
    </row>
    <row r="139" spans="1:18" x14ac:dyDescent="0.25">
      <c r="A139" s="369" t="s">
        <v>537</v>
      </c>
      <c r="B139" s="370"/>
      <c r="C139" s="4" t="s">
        <v>538</v>
      </c>
      <c r="D139" s="4" t="s">
        <v>76</v>
      </c>
      <c r="E139" s="4" t="s">
        <v>539</v>
      </c>
      <c r="F139" s="4" t="s">
        <v>71</v>
      </c>
      <c r="G139" s="4" t="s">
        <v>151</v>
      </c>
      <c r="H139" s="4" t="s">
        <v>125</v>
      </c>
      <c r="I139" s="4"/>
      <c r="J139" s="5">
        <v>7611</v>
      </c>
      <c r="K139" s="5">
        <v>5838.7803999999996</v>
      </c>
      <c r="L139" s="4">
        <v>4</v>
      </c>
      <c r="O139" s="109" t="s">
        <v>1190</v>
      </c>
      <c r="Q139" s="1"/>
      <c r="R139" s="208"/>
    </row>
    <row r="140" spans="1:18" x14ac:dyDescent="0.25">
      <c r="A140" s="369" t="s">
        <v>540</v>
      </c>
      <c r="B140" s="370"/>
      <c r="C140" s="4" t="s">
        <v>541</v>
      </c>
      <c r="D140" s="4" t="s">
        <v>76</v>
      </c>
      <c r="E140" s="4" t="s">
        <v>542</v>
      </c>
      <c r="F140" s="4" t="s">
        <v>71</v>
      </c>
      <c r="G140" s="4" t="s">
        <v>151</v>
      </c>
      <c r="H140" s="4" t="s">
        <v>125</v>
      </c>
      <c r="I140" s="4"/>
      <c r="J140" s="5">
        <v>8082</v>
      </c>
      <c r="K140" s="5">
        <v>5940.7020000000002</v>
      </c>
      <c r="L140" s="4">
        <v>4</v>
      </c>
      <c r="O140" s="109" t="s">
        <v>1191</v>
      </c>
      <c r="Q140" s="1"/>
      <c r="R140" s="208"/>
    </row>
    <row r="141" spans="1:18" x14ac:dyDescent="0.25">
      <c r="A141" s="369" t="s">
        <v>543</v>
      </c>
      <c r="B141" s="370"/>
      <c r="C141" s="4" t="s">
        <v>544</v>
      </c>
      <c r="D141" s="4" t="s">
        <v>76</v>
      </c>
      <c r="E141" s="4" t="s">
        <v>545</v>
      </c>
      <c r="F141" s="4" t="s">
        <v>71</v>
      </c>
      <c r="G141" s="4" t="s">
        <v>151</v>
      </c>
      <c r="H141" s="4" t="s">
        <v>125</v>
      </c>
      <c r="I141" s="4"/>
      <c r="J141" s="5">
        <v>6189</v>
      </c>
      <c r="K141" s="5">
        <v>4338.7502999999997</v>
      </c>
      <c r="L141" s="4">
        <v>4</v>
      </c>
      <c r="O141" s="109" t="s">
        <v>1192</v>
      </c>
      <c r="Q141" s="1"/>
      <c r="R141" s="208"/>
    </row>
    <row r="142" spans="1:18" x14ac:dyDescent="0.25">
      <c r="A142" s="369" t="s">
        <v>546</v>
      </c>
      <c r="B142" s="370"/>
      <c r="C142" s="4" t="s">
        <v>547</v>
      </c>
      <c r="D142" s="4" t="s">
        <v>76</v>
      </c>
      <c r="E142" s="4" t="s">
        <v>548</v>
      </c>
      <c r="F142" s="4" t="s">
        <v>71</v>
      </c>
      <c r="G142" s="4" t="s">
        <v>151</v>
      </c>
      <c r="H142" s="4" t="s">
        <v>125</v>
      </c>
      <c r="I142" s="4"/>
      <c r="J142" s="5">
        <v>2870</v>
      </c>
      <c r="K142" s="5">
        <v>2110.0486999999998</v>
      </c>
      <c r="L142" s="4">
        <v>3</v>
      </c>
      <c r="O142" s="109" t="s">
        <v>1193</v>
      </c>
      <c r="Q142" s="1"/>
      <c r="R142" s="208"/>
    </row>
    <row r="143" spans="1:18" x14ac:dyDescent="0.25">
      <c r="A143" s="369" t="s">
        <v>549</v>
      </c>
      <c r="B143" s="370"/>
      <c r="C143" s="4" t="s">
        <v>550</v>
      </c>
      <c r="D143" s="4" t="s">
        <v>76</v>
      </c>
      <c r="E143" s="4" t="s">
        <v>551</v>
      </c>
      <c r="F143" s="4" t="s">
        <v>71</v>
      </c>
      <c r="G143" s="4" t="s">
        <v>151</v>
      </c>
      <c r="H143" s="4" t="s">
        <v>455</v>
      </c>
      <c r="I143" s="4"/>
      <c r="J143" s="5">
        <v>5602</v>
      </c>
      <c r="K143" s="5">
        <v>3934.7691</v>
      </c>
      <c r="L143" s="4">
        <v>4</v>
      </c>
      <c r="O143" s="109" t="s">
        <v>1194</v>
      </c>
      <c r="Q143" s="1"/>
      <c r="R143" s="208"/>
    </row>
    <row r="144" spans="1:18" x14ac:dyDescent="0.25">
      <c r="A144" s="369" t="s">
        <v>552</v>
      </c>
      <c r="B144" s="370"/>
      <c r="C144" s="4" t="s">
        <v>553</v>
      </c>
      <c r="D144" s="4" t="s">
        <v>76</v>
      </c>
      <c r="E144" s="4" t="s">
        <v>554</v>
      </c>
      <c r="F144" s="4" t="s">
        <v>71</v>
      </c>
      <c r="G144" s="4" t="s">
        <v>151</v>
      </c>
      <c r="H144" s="4" t="s">
        <v>455</v>
      </c>
      <c r="I144" s="4"/>
      <c r="J144" s="5">
        <v>3791</v>
      </c>
      <c r="K144" s="5">
        <v>2062.6042000000002</v>
      </c>
      <c r="L144" s="4">
        <v>3</v>
      </c>
      <c r="O144" s="109" t="s">
        <v>1195</v>
      </c>
      <c r="Q144" s="1"/>
      <c r="R144" s="208"/>
    </row>
    <row r="145" spans="1:18" x14ac:dyDescent="0.25">
      <c r="A145" s="369" t="s">
        <v>555</v>
      </c>
      <c r="B145" s="370"/>
      <c r="C145" s="4" t="s">
        <v>556</v>
      </c>
      <c r="D145" s="4" t="s">
        <v>76</v>
      </c>
      <c r="E145" s="4" t="s">
        <v>557</v>
      </c>
      <c r="F145" s="4" t="s">
        <v>71</v>
      </c>
      <c r="G145" s="4" t="s">
        <v>151</v>
      </c>
      <c r="H145" s="4" t="s">
        <v>125</v>
      </c>
      <c r="I145" s="4"/>
      <c r="J145" s="5">
        <v>6899</v>
      </c>
      <c r="K145" s="5">
        <v>5009.1382000000003</v>
      </c>
      <c r="L145" s="4">
        <v>4</v>
      </c>
      <c r="O145" s="109" t="s">
        <v>1196</v>
      </c>
      <c r="Q145" s="1"/>
      <c r="R145" s="208"/>
    </row>
    <row r="146" spans="1:18" x14ac:dyDescent="0.25">
      <c r="A146" s="369" t="s">
        <v>558</v>
      </c>
      <c r="B146" s="370"/>
      <c r="C146" s="4" t="s">
        <v>559</v>
      </c>
      <c r="D146" s="4" t="s">
        <v>76</v>
      </c>
      <c r="E146" s="4" t="s">
        <v>560</v>
      </c>
      <c r="F146" s="4" t="s">
        <v>71</v>
      </c>
      <c r="G146" s="4" t="s">
        <v>151</v>
      </c>
      <c r="H146" s="4" t="s">
        <v>125</v>
      </c>
      <c r="I146" s="4"/>
      <c r="J146" s="5">
        <v>4959</v>
      </c>
      <c r="K146" s="5">
        <v>3570.5360999999998</v>
      </c>
      <c r="L146" s="4">
        <v>4</v>
      </c>
      <c r="O146" s="109" t="s">
        <v>1197</v>
      </c>
      <c r="Q146" s="1"/>
      <c r="R146" s="208"/>
    </row>
    <row r="147" spans="1:18" x14ac:dyDescent="0.25">
      <c r="A147" s="369" t="s">
        <v>561</v>
      </c>
      <c r="B147" s="370"/>
      <c r="C147" s="4" t="s">
        <v>562</v>
      </c>
      <c r="D147" s="4" t="s">
        <v>76</v>
      </c>
      <c r="E147" s="4" t="s">
        <v>563</v>
      </c>
      <c r="F147" s="4" t="s">
        <v>71</v>
      </c>
      <c r="G147" s="4" t="s">
        <v>151</v>
      </c>
      <c r="H147" s="4" t="s">
        <v>125</v>
      </c>
      <c r="I147" s="4"/>
      <c r="J147" s="5">
        <v>4507</v>
      </c>
      <c r="K147" s="5">
        <v>3412.9663</v>
      </c>
      <c r="L147" s="4">
        <v>4</v>
      </c>
      <c r="O147" s="109" t="s">
        <v>1198</v>
      </c>
      <c r="Q147" s="1"/>
      <c r="R147" s="208"/>
    </row>
    <row r="148" spans="1:18" x14ac:dyDescent="0.25">
      <c r="A148" s="369" t="s">
        <v>564</v>
      </c>
      <c r="B148" s="370"/>
      <c r="C148" s="4" t="s">
        <v>565</v>
      </c>
      <c r="D148" s="4" t="s">
        <v>76</v>
      </c>
      <c r="E148" s="4" t="s">
        <v>566</v>
      </c>
      <c r="F148" s="4" t="s">
        <v>71</v>
      </c>
      <c r="G148" s="4" t="s">
        <v>151</v>
      </c>
      <c r="H148" s="4" t="s">
        <v>567</v>
      </c>
      <c r="I148" s="4"/>
      <c r="J148" s="5">
        <v>43241</v>
      </c>
      <c r="K148" s="5">
        <v>28499.7212</v>
      </c>
      <c r="L148" s="4">
        <v>3</v>
      </c>
      <c r="O148" s="109" t="s">
        <v>1199</v>
      </c>
      <c r="Q148" s="1"/>
      <c r="R148" s="208"/>
    </row>
    <row r="149" spans="1:18" x14ac:dyDescent="0.25">
      <c r="A149" s="369" t="s">
        <v>568</v>
      </c>
      <c r="B149" s="370"/>
      <c r="C149" s="4" t="s">
        <v>569</v>
      </c>
      <c r="D149" s="4" t="s">
        <v>76</v>
      </c>
      <c r="E149" s="4" t="s">
        <v>570</v>
      </c>
      <c r="F149" s="4" t="s">
        <v>71</v>
      </c>
      <c r="G149" s="4" t="s">
        <v>72</v>
      </c>
      <c r="H149" s="4" t="s">
        <v>403</v>
      </c>
      <c r="I149" s="4"/>
      <c r="J149" s="5">
        <v>45261</v>
      </c>
      <c r="K149" s="5">
        <v>442.14</v>
      </c>
      <c r="L149" s="4">
        <v>2</v>
      </c>
      <c r="O149" s="109" t="s">
        <v>1200</v>
      </c>
      <c r="Q149" s="1"/>
      <c r="R149" s="208"/>
    </row>
    <row r="150" spans="1:18" x14ac:dyDescent="0.25">
      <c r="A150" s="369" t="s">
        <v>571</v>
      </c>
      <c r="B150" s="370"/>
      <c r="C150" s="4" t="s">
        <v>572</v>
      </c>
      <c r="D150" s="4" t="s">
        <v>76</v>
      </c>
      <c r="E150" s="4" t="s">
        <v>573</v>
      </c>
      <c r="F150" s="4" t="s">
        <v>71</v>
      </c>
      <c r="G150" s="4" t="s">
        <v>574</v>
      </c>
      <c r="H150" s="4" t="s">
        <v>203</v>
      </c>
      <c r="I150" s="4"/>
      <c r="J150" s="5">
        <v>215427</v>
      </c>
      <c r="K150" s="5">
        <v>0</v>
      </c>
      <c r="L150" s="4">
        <v>2</v>
      </c>
      <c r="O150" s="109" t="s">
        <v>1201</v>
      </c>
      <c r="Q150" s="1"/>
      <c r="R150" s="208"/>
    </row>
    <row r="151" spans="1:18" x14ac:dyDescent="0.25">
      <c r="A151" s="369" t="s">
        <v>575</v>
      </c>
      <c r="B151" s="370"/>
      <c r="C151" s="4" t="s">
        <v>576</v>
      </c>
      <c r="D151" s="4" t="s">
        <v>76</v>
      </c>
      <c r="E151" s="4" t="s">
        <v>577</v>
      </c>
      <c r="F151" s="4" t="s">
        <v>71</v>
      </c>
      <c r="G151" s="4" t="s">
        <v>151</v>
      </c>
      <c r="H151" s="4" t="s">
        <v>578</v>
      </c>
      <c r="I151" s="4"/>
      <c r="J151" s="5">
        <v>25641.020799999998</v>
      </c>
      <c r="K151" s="5">
        <v>13146.498</v>
      </c>
      <c r="L151" s="4">
        <v>3</v>
      </c>
      <c r="O151" s="109" t="s">
        <v>1202</v>
      </c>
      <c r="Q151" s="1"/>
      <c r="R151" s="208"/>
    </row>
    <row r="152" spans="1:18" x14ac:dyDescent="0.25">
      <c r="A152" s="369" t="s">
        <v>579</v>
      </c>
      <c r="B152" s="370"/>
      <c r="C152" s="4" t="s">
        <v>580</v>
      </c>
      <c r="D152" s="4" t="s">
        <v>76</v>
      </c>
      <c r="E152" s="4" t="s">
        <v>581</v>
      </c>
      <c r="F152" s="4" t="s">
        <v>71</v>
      </c>
      <c r="G152" s="4" t="s">
        <v>151</v>
      </c>
      <c r="H152" s="4" t="s">
        <v>312</v>
      </c>
      <c r="I152" s="4"/>
      <c r="J152" s="5">
        <v>207697</v>
      </c>
      <c r="K152" s="5">
        <v>107481.30809999999</v>
      </c>
      <c r="L152" s="4">
        <v>6</v>
      </c>
      <c r="O152" s="109" t="s">
        <v>1203</v>
      </c>
      <c r="Q152" s="1"/>
      <c r="R152" s="208"/>
    </row>
    <row r="153" spans="1:18" x14ac:dyDescent="0.25">
      <c r="A153" s="369" t="s">
        <v>582</v>
      </c>
      <c r="B153" s="370"/>
      <c r="C153" s="4" t="s">
        <v>583</v>
      </c>
      <c r="D153" s="4" t="s">
        <v>76</v>
      </c>
      <c r="E153" s="4" t="s">
        <v>584</v>
      </c>
      <c r="F153" s="4" t="s">
        <v>71</v>
      </c>
      <c r="G153" s="4" t="s">
        <v>151</v>
      </c>
      <c r="H153" s="4" t="s">
        <v>455</v>
      </c>
      <c r="I153" s="4"/>
      <c r="J153" s="5">
        <v>4699</v>
      </c>
      <c r="K153" s="5">
        <v>3295.1441</v>
      </c>
      <c r="L153" s="4">
        <v>4</v>
      </c>
      <c r="O153" s="109" t="s">
        <v>1204</v>
      </c>
      <c r="Q153" s="1"/>
      <c r="R153" s="208"/>
    </row>
    <row r="154" spans="1:18" x14ac:dyDescent="0.25">
      <c r="A154" s="369" t="s">
        <v>585</v>
      </c>
      <c r="B154" s="370"/>
      <c r="C154" s="4" t="s">
        <v>586</v>
      </c>
      <c r="D154" s="4" t="s">
        <v>76</v>
      </c>
      <c r="E154" s="4" t="s">
        <v>587</v>
      </c>
      <c r="F154" s="4" t="s">
        <v>71</v>
      </c>
      <c r="G154" s="4" t="s">
        <v>151</v>
      </c>
      <c r="H154" s="4" t="s">
        <v>279</v>
      </c>
      <c r="I154" s="4"/>
      <c r="J154" s="5">
        <v>70913</v>
      </c>
      <c r="K154" s="5">
        <v>39853.432399999998</v>
      </c>
      <c r="L154" s="4">
        <v>5</v>
      </c>
      <c r="O154" s="109" t="s">
        <v>1205</v>
      </c>
      <c r="Q154" s="1"/>
      <c r="R154" s="208"/>
    </row>
    <row r="155" spans="1:18" x14ac:dyDescent="0.25">
      <c r="A155" s="369" t="s">
        <v>588</v>
      </c>
      <c r="B155" s="370"/>
      <c r="C155" s="4" t="s">
        <v>589</v>
      </c>
      <c r="D155" s="4" t="s">
        <v>69</v>
      </c>
      <c r="E155" s="4" t="s">
        <v>590</v>
      </c>
      <c r="F155" s="4" t="s">
        <v>71</v>
      </c>
      <c r="G155" s="4" t="s">
        <v>151</v>
      </c>
      <c r="H155" s="4" t="s">
        <v>591</v>
      </c>
      <c r="I155" s="4"/>
      <c r="J155" s="5">
        <v>303863</v>
      </c>
      <c r="K155" s="5">
        <v>145648.04209999999</v>
      </c>
      <c r="L155" s="4">
        <v>18</v>
      </c>
      <c r="O155" s="109" t="s">
        <v>1206</v>
      </c>
      <c r="Q155" s="1"/>
      <c r="R155" s="208"/>
    </row>
    <row r="156" spans="1:18" x14ac:dyDescent="0.25">
      <c r="A156" s="369" t="s">
        <v>592</v>
      </c>
      <c r="B156" s="370"/>
      <c r="C156" s="4" t="s">
        <v>593</v>
      </c>
      <c r="D156" s="4" t="s">
        <v>69</v>
      </c>
      <c r="E156" s="4" t="s">
        <v>594</v>
      </c>
      <c r="F156" s="4" t="s">
        <v>71</v>
      </c>
      <c r="G156" s="4" t="s">
        <v>151</v>
      </c>
      <c r="H156" s="4" t="s">
        <v>366</v>
      </c>
      <c r="I156" s="4" t="s">
        <v>99</v>
      </c>
      <c r="J156" s="5">
        <v>303644</v>
      </c>
      <c r="K156" s="5">
        <v>174776.65820000001</v>
      </c>
      <c r="L156" s="4">
        <v>21</v>
      </c>
      <c r="O156" s="109" t="s">
        <v>1207</v>
      </c>
      <c r="Q156" s="1"/>
      <c r="R156" s="208"/>
    </row>
    <row r="157" spans="1:18" x14ac:dyDescent="0.25">
      <c r="A157" s="369" t="s">
        <v>595</v>
      </c>
      <c r="B157" s="370"/>
      <c r="C157" s="4" t="s">
        <v>596</v>
      </c>
      <c r="D157" s="4" t="s">
        <v>69</v>
      </c>
      <c r="E157" s="4" t="s">
        <v>597</v>
      </c>
      <c r="F157" s="4" t="s">
        <v>71</v>
      </c>
      <c r="G157" s="4" t="s">
        <v>151</v>
      </c>
      <c r="H157" s="4" t="s">
        <v>254</v>
      </c>
      <c r="I157" s="4"/>
      <c r="J157" s="5">
        <v>56476</v>
      </c>
      <c r="K157" s="5">
        <v>29077.731199999998</v>
      </c>
      <c r="L157" s="4">
        <v>8</v>
      </c>
      <c r="O157" s="109" t="s">
        <v>1208</v>
      </c>
      <c r="Q157" s="1"/>
      <c r="R157" s="208"/>
    </row>
    <row r="158" spans="1:18" x14ac:dyDescent="0.25">
      <c r="A158" s="369" t="s">
        <v>598</v>
      </c>
      <c r="B158" s="370"/>
      <c r="C158" s="4" t="s">
        <v>599</v>
      </c>
      <c r="D158" s="4" t="s">
        <v>69</v>
      </c>
      <c r="E158" s="4" t="s">
        <v>600</v>
      </c>
      <c r="F158" s="4" t="s">
        <v>71</v>
      </c>
      <c r="G158" s="4" t="s">
        <v>151</v>
      </c>
      <c r="H158" s="4" t="s">
        <v>601</v>
      </c>
      <c r="I158" s="4"/>
      <c r="J158" s="5">
        <v>186983</v>
      </c>
      <c r="K158" s="5">
        <v>99511.877399999998</v>
      </c>
      <c r="L158" s="4">
        <v>19</v>
      </c>
      <c r="O158" s="109" t="s">
        <v>1209</v>
      </c>
      <c r="Q158" s="1"/>
      <c r="R158" s="208"/>
    </row>
    <row r="159" spans="1:18" x14ac:dyDescent="0.25">
      <c r="A159" s="369" t="s">
        <v>602</v>
      </c>
      <c r="B159" s="370"/>
      <c r="C159" s="4" t="s">
        <v>603</v>
      </c>
      <c r="D159" s="4" t="s">
        <v>69</v>
      </c>
      <c r="E159" s="4" t="s">
        <v>604</v>
      </c>
      <c r="F159" s="4" t="s">
        <v>71</v>
      </c>
      <c r="G159" s="4" t="s">
        <v>151</v>
      </c>
      <c r="H159" s="4" t="s">
        <v>366</v>
      </c>
      <c r="I159" s="4" t="s">
        <v>99</v>
      </c>
      <c r="J159" s="5">
        <v>179381</v>
      </c>
      <c r="K159" s="5">
        <v>96747.329299999998</v>
      </c>
      <c r="L159" s="4">
        <v>10</v>
      </c>
      <c r="O159" s="109" t="s">
        <v>1210</v>
      </c>
      <c r="Q159" s="1"/>
      <c r="R159" s="208"/>
    </row>
    <row r="160" spans="1:18" x14ac:dyDescent="0.25">
      <c r="A160" s="369" t="s">
        <v>605</v>
      </c>
      <c r="B160" s="370"/>
      <c r="C160" s="4" t="s">
        <v>606</v>
      </c>
      <c r="D160" s="4" t="s">
        <v>69</v>
      </c>
      <c r="E160" s="4" t="s">
        <v>607</v>
      </c>
      <c r="F160" s="4" t="s">
        <v>71</v>
      </c>
      <c r="G160" s="4" t="s">
        <v>151</v>
      </c>
      <c r="H160" s="4" t="s">
        <v>90</v>
      </c>
      <c r="I160" s="4" t="s">
        <v>99</v>
      </c>
      <c r="J160" s="5">
        <v>54545</v>
      </c>
      <c r="K160" s="5">
        <v>26642.695500000002</v>
      </c>
      <c r="L160" s="4">
        <v>5</v>
      </c>
      <c r="O160" s="109" t="s">
        <v>1211</v>
      </c>
      <c r="Q160" s="1"/>
      <c r="R160" s="208"/>
    </row>
    <row r="161" spans="1:18" x14ac:dyDescent="0.25">
      <c r="A161" s="369" t="s">
        <v>608</v>
      </c>
      <c r="B161" s="370"/>
      <c r="C161" s="4" t="s">
        <v>609</v>
      </c>
      <c r="D161" s="4" t="s">
        <v>69</v>
      </c>
      <c r="E161" s="4" t="s">
        <v>610</v>
      </c>
      <c r="F161" s="4" t="s">
        <v>71</v>
      </c>
      <c r="G161" s="4" t="s">
        <v>151</v>
      </c>
      <c r="H161" s="4" t="s">
        <v>121</v>
      </c>
      <c r="I161" s="4"/>
      <c r="J161" s="5">
        <v>31779</v>
      </c>
      <c r="K161" s="5">
        <v>16561.0056</v>
      </c>
      <c r="L161" s="4">
        <v>4</v>
      </c>
      <c r="O161" s="109" t="s">
        <v>1212</v>
      </c>
      <c r="Q161" s="1"/>
      <c r="R161" s="208"/>
    </row>
    <row r="162" spans="1:18" x14ac:dyDescent="0.25">
      <c r="A162" s="369" t="s">
        <v>611</v>
      </c>
      <c r="B162" s="370"/>
      <c r="C162" s="4" t="s">
        <v>612</v>
      </c>
      <c r="D162" s="4" t="s">
        <v>69</v>
      </c>
      <c r="E162" s="4" t="s">
        <v>607</v>
      </c>
      <c r="F162" s="4" t="s">
        <v>71</v>
      </c>
      <c r="G162" s="4" t="s">
        <v>151</v>
      </c>
      <c r="H162" s="4" t="s">
        <v>90</v>
      </c>
      <c r="I162" s="4" t="s">
        <v>99</v>
      </c>
      <c r="J162" s="5">
        <v>42741</v>
      </c>
      <c r="K162" s="5">
        <v>28350.5969</v>
      </c>
      <c r="L162" s="4">
        <v>4</v>
      </c>
      <c r="O162" s="109" t="s">
        <v>1213</v>
      </c>
      <c r="Q162" s="1"/>
      <c r="R162" s="208"/>
    </row>
    <row r="163" spans="1:18" x14ac:dyDescent="0.25">
      <c r="A163" s="369" t="s">
        <v>613</v>
      </c>
      <c r="B163" s="370"/>
      <c r="C163" s="4" t="s">
        <v>614</v>
      </c>
      <c r="D163" s="4" t="s">
        <v>69</v>
      </c>
      <c r="E163" s="4" t="s">
        <v>615</v>
      </c>
      <c r="F163" s="4" t="s">
        <v>71</v>
      </c>
      <c r="G163" s="4" t="s">
        <v>151</v>
      </c>
      <c r="H163" s="4" t="s">
        <v>616</v>
      </c>
      <c r="I163" s="4"/>
      <c r="J163" s="5">
        <v>214208</v>
      </c>
      <c r="K163" s="5">
        <v>106629.6449</v>
      </c>
      <c r="L163" s="4">
        <v>5</v>
      </c>
      <c r="O163" s="109" t="s">
        <v>1214</v>
      </c>
      <c r="Q163" s="1"/>
      <c r="R163" s="208"/>
    </row>
    <row r="164" spans="1:18" x14ac:dyDescent="0.25">
      <c r="A164" s="369" t="s">
        <v>617</v>
      </c>
      <c r="B164" s="370"/>
      <c r="C164" s="4" t="s">
        <v>618</v>
      </c>
      <c r="D164" s="4" t="s">
        <v>76</v>
      </c>
      <c r="E164" s="4" t="s">
        <v>619</v>
      </c>
      <c r="F164" s="4" t="s">
        <v>71</v>
      </c>
      <c r="G164" s="4" t="s">
        <v>451</v>
      </c>
      <c r="H164" s="4" t="s">
        <v>125</v>
      </c>
      <c r="I164" s="4"/>
      <c r="J164" s="5">
        <v>5012</v>
      </c>
      <c r="K164" s="5">
        <v>0</v>
      </c>
      <c r="L164" s="4">
        <v>4</v>
      </c>
      <c r="O164" s="109" t="s">
        <v>1215</v>
      </c>
      <c r="Q164" s="1"/>
      <c r="R164" s="208"/>
    </row>
    <row r="165" spans="1:18" x14ac:dyDescent="0.25">
      <c r="A165" s="369" t="s">
        <v>620</v>
      </c>
      <c r="B165" s="370"/>
      <c r="C165" s="4" t="s">
        <v>621</v>
      </c>
      <c r="D165" s="4" t="s">
        <v>76</v>
      </c>
      <c r="E165" s="4" t="s">
        <v>622</v>
      </c>
      <c r="F165" s="4" t="s">
        <v>71</v>
      </c>
      <c r="G165" s="4" t="s">
        <v>151</v>
      </c>
      <c r="H165" s="4" t="s">
        <v>267</v>
      </c>
      <c r="I165" s="4" t="s">
        <v>99</v>
      </c>
      <c r="J165" s="5">
        <v>6815</v>
      </c>
      <c r="K165" s="5">
        <v>4746.3098</v>
      </c>
      <c r="L165" s="4">
        <v>4</v>
      </c>
      <c r="O165" s="109" t="s">
        <v>1216</v>
      </c>
      <c r="Q165" s="1"/>
      <c r="R165" s="208"/>
    </row>
    <row r="166" spans="1:18" x14ac:dyDescent="0.25">
      <c r="A166" s="369" t="s">
        <v>623</v>
      </c>
      <c r="B166" s="370"/>
      <c r="C166" s="4" t="s">
        <v>624</v>
      </c>
      <c r="D166" s="4" t="s">
        <v>76</v>
      </c>
      <c r="E166" s="4" t="s">
        <v>625</v>
      </c>
      <c r="F166" s="4" t="s">
        <v>71</v>
      </c>
      <c r="G166" s="4" t="s">
        <v>151</v>
      </c>
      <c r="H166" s="4" t="s">
        <v>455</v>
      </c>
      <c r="I166" s="4"/>
      <c r="J166" s="5">
        <v>5397</v>
      </c>
      <c r="K166" s="5">
        <v>3971.3793999999998</v>
      </c>
      <c r="L166" s="4">
        <v>4</v>
      </c>
      <c r="O166" s="109" t="s">
        <v>1217</v>
      </c>
      <c r="Q166" s="1"/>
      <c r="R166" s="208"/>
    </row>
    <row r="167" spans="1:18" x14ac:dyDescent="0.25">
      <c r="A167" s="369" t="s">
        <v>626</v>
      </c>
      <c r="B167" s="370"/>
      <c r="C167" s="4" t="s">
        <v>627</v>
      </c>
      <c r="D167" s="4" t="s">
        <v>69</v>
      </c>
      <c r="E167" s="4" t="s">
        <v>628</v>
      </c>
      <c r="F167" s="4" t="s">
        <v>71</v>
      </c>
      <c r="G167" s="4" t="s">
        <v>151</v>
      </c>
      <c r="H167" s="4" t="s">
        <v>629</v>
      </c>
      <c r="I167" s="4"/>
      <c r="J167" s="5">
        <v>381778</v>
      </c>
      <c r="K167" s="5">
        <v>266161.44329999998</v>
      </c>
      <c r="L167" s="4">
        <v>13</v>
      </c>
      <c r="O167" s="109" t="s">
        <v>1218</v>
      </c>
      <c r="Q167" s="1"/>
      <c r="R167" s="208"/>
    </row>
    <row r="168" spans="1:18" x14ac:dyDescent="0.25">
      <c r="A168" s="369" t="s">
        <v>630</v>
      </c>
      <c r="B168" s="370"/>
      <c r="C168" s="4" t="s">
        <v>631</v>
      </c>
      <c r="D168" s="4" t="s">
        <v>76</v>
      </c>
      <c r="E168" s="4" t="s">
        <v>632</v>
      </c>
      <c r="F168" s="4" t="s">
        <v>71</v>
      </c>
      <c r="G168" s="4" t="s">
        <v>451</v>
      </c>
      <c r="H168" s="4" t="s">
        <v>125</v>
      </c>
      <c r="I168" s="4"/>
      <c r="J168" s="5">
        <v>9163</v>
      </c>
      <c r="K168" s="5">
        <v>0</v>
      </c>
      <c r="L168" s="4">
        <v>2</v>
      </c>
      <c r="O168" s="109" t="s">
        <v>1219</v>
      </c>
      <c r="Q168" s="1"/>
      <c r="R168" s="208"/>
    </row>
    <row r="169" spans="1:18" x14ac:dyDescent="0.25">
      <c r="A169" s="369" t="s">
        <v>633</v>
      </c>
      <c r="B169" s="370"/>
      <c r="C169" s="4" t="s">
        <v>634</v>
      </c>
      <c r="D169" s="4" t="s">
        <v>76</v>
      </c>
      <c r="E169" s="4" t="s">
        <v>635</v>
      </c>
      <c r="F169" s="4" t="s">
        <v>71</v>
      </c>
      <c r="G169" s="4" t="s">
        <v>362</v>
      </c>
      <c r="H169" s="4" t="s">
        <v>636</v>
      </c>
      <c r="I169" s="4"/>
      <c r="J169" s="5">
        <v>26185</v>
      </c>
      <c r="K169" s="5">
        <v>17626.431400000001</v>
      </c>
      <c r="L169" s="4">
        <v>4</v>
      </c>
      <c r="O169" s="109" t="s">
        <v>1220</v>
      </c>
      <c r="Q169" s="1"/>
      <c r="R169" s="208"/>
    </row>
    <row r="170" spans="1:18" x14ac:dyDescent="0.25">
      <c r="A170" s="369" t="s">
        <v>637</v>
      </c>
      <c r="B170" s="370"/>
      <c r="C170" s="4" t="s">
        <v>638</v>
      </c>
      <c r="D170" s="4" t="s">
        <v>76</v>
      </c>
      <c r="E170" s="4" t="s">
        <v>639</v>
      </c>
      <c r="F170" s="4" t="s">
        <v>71</v>
      </c>
      <c r="G170" s="4" t="s">
        <v>151</v>
      </c>
      <c r="H170" s="4" t="s">
        <v>125</v>
      </c>
      <c r="I170" s="4" t="s">
        <v>99</v>
      </c>
      <c r="J170" s="5">
        <v>7116</v>
      </c>
      <c r="K170" s="5">
        <v>4560.3221000000003</v>
      </c>
      <c r="L170" s="4">
        <v>4</v>
      </c>
      <c r="O170" s="109" t="s">
        <v>1221</v>
      </c>
      <c r="Q170" s="1"/>
      <c r="R170" s="208"/>
    </row>
    <row r="171" spans="1:18" x14ac:dyDescent="0.25">
      <c r="A171" s="369" t="s">
        <v>640</v>
      </c>
      <c r="B171" s="370"/>
      <c r="C171" s="4" t="s">
        <v>641</v>
      </c>
      <c r="D171" s="4" t="s">
        <v>76</v>
      </c>
      <c r="E171" s="4" t="s">
        <v>642</v>
      </c>
      <c r="F171" s="4" t="s">
        <v>71</v>
      </c>
      <c r="G171" s="4" t="s">
        <v>574</v>
      </c>
      <c r="H171" s="4" t="s">
        <v>643</v>
      </c>
      <c r="I171" s="4"/>
      <c r="J171" s="5">
        <v>44416</v>
      </c>
      <c r="K171" s="5">
        <v>13873.968699999999</v>
      </c>
      <c r="L171" s="4">
        <v>4</v>
      </c>
      <c r="O171" s="109" t="s">
        <v>1222</v>
      </c>
      <c r="Q171" s="1"/>
      <c r="R171" s="208"/>
    </row>
    <row r="172" spans="1:18" x14ac:dyDescent="0.25">
      <c r="A172" s="369" t="s">
        <v>644</v>
      </c>
      <c r="B172" s="370"/>
      <c r="C172" s="4" t="s">
        <v>645</v>
      </c>
      <c r="D172" s="4" t="s">
        <v>76</v>
      </c>
      <c r="E172" s="4" t="s">
        <v>646</v>
      </c>
      <c r="F172" s="4" t="s">
        <v>71</v>
      </c>
      <c r="G172" s="4" t="s">
        <v>151</v>
      </c>
      <c r="H172" s="4" t="s">
        <v>647</v>
      </c>
      <c r="I172" s="4"/>
      <c r="J172" s="5">
        <v>5043</v>
      </c>
      <c r="K172" s="5">
        <v>0</v>
      </c>
      <c r="L172" s="4">
        <v>4</v>
      </c>
      <c r="O172" s="109" t="s">
        <v>1223</v>
      </c>
      <c r="Q172" s="1"/>
      <c r="R172" s="208"/>
    </row>
    <row r="173" spans="1:18" x14ac:dyDescent="0.25">
      <c r="A173" s="369" t="s">
        <v>648</v>
      </c>
      <c r="B173" s="370"/>
      <c r="C173" s="4" t="s">
        <v>649</v>
      </c>
      <c r="D173" s="4" t="s">
        <v>76</v>
      </c>
      <c r="E173" s="4" t="s">
        <v>650</v>
      </c>
      <c r="F173" s="4" t="s">
        <v>71</v>
      </c>
      <c r="G173" s="4" t="s">
        <v>151</v>
      </c>
      <c r="H173" s="4" t="s">
        <v>651</v>
      </c>
      <c r="I173" s="4"/>
      <c r="J173" s="5">
        <v>19691</v>
      </c>
      <c r="K173" s="5">
        <v>12585.301600000001</v>
      </c>
      <c r="L173" s="4">
        <v>4</v>
      </c>
      <c r="O173" s="109" t="s">
        <v>1224</v>
      </c>
      <c r="Q173" s="1"/>
      <c r="R173" s="208"/>
    </row>
    <row r="174" spans="1:18" x14ac:dyDescent="0.25">
      <c r="A174" s="369" t="s">
        <v>652</v>
      </c>
      <c r="B174" s="370"/>
      <c r="C174" s="4" t="s">
        <v>653</v>
      </c>
      <c r="D174" s="4" t="s">
        <v>76</v>
      </c>
      <c r="E174" s="4" t="s">
        <v>654</v>
      </c>
      <c r="F174" s="4" t="s">
        <v>71</v>
      </c>
      <c r="G174" s="4" t="s">
        <v>151</v>
      </c>
      <c r="H174" s="4" t="s">
        <v>39</v>
      </c>
      <c r="I174" s="4"/>
      <c r="J174" s="5">
        <v>21347</v>
      </c>
      <c r="K174" s="5">
        <v>14409.587</v>
      </c>
      <c r="L174" s="4">
        <v>3</v>
      </c>
      <c r="O174" s="109" t="s">
        <v>1225</v>
      </c>
      <c r="Q174" s="1"/>
      <c r="R174" s="208"/>
    </row>
    <row r="175" spans="1:18" x14ac:dyDescent="0.25">
      <c r="A175" s="369" t="s">
        <v>655</v>
      </c>
      <c r="B175" s="370"/>
      <c r="C175" s="4" t="s">
        <v>656</v>
      </c>
      <c r="D175" s="4" t="s">
        <v>76</v>
      </c>
      <c r="E175" s="4" t="s">
        <v>657</v>
      </c>
      <c r="F175" s="4" t="s">
        <v>71</v>
      </c>
      <c r="G175" s="4" t="s">
        <v>151</v>
      </c>
      <c r="H175" s="4" t="s">
        <v>616</v>
      </c>
      <c r="I175" s="4"/>
      <c r="J175" s="5">
        <v>31526</v>
      </c>
      <c r="K175" s="5">
        <v>19327.296600000001</v>
      </c>
      <c r="L175" s="4">
        <v>5</v>
      </c>
      <c r="O175" s="109" t="s">
        <v>1226</v>
      </c>
      <c r="Q175" s="1"/>
      <c r="R175" s="208"/>
    </row>
    <row r="176" spans="1:18" x14ac:dyDescent="0.25">
      <c r="A176" s="369" t="s">
        <v>658</v>
      </c>
      <c r="B176" s="370"/>
      <c r="C176" s="4" t="s">
        <v>659</v>
      </c>
      <c r="D176" s="4" t="s">
        <v>76</v>
      </c>
      <c r="E176" s="4" t="s">
        <v>660</v>
      </c>
      <c r="F176" s="4" t="s">
        <v>71</v>
      </c>
      <c r="G176" s="4" t="s">
        <v>151</v>
      </c>
      <c r="H176" s="4" t="s">
        <v>49</v>
      </c>
      <c r="I176" s="4"/>
      <c r="J176" s="5">
        <v>86206</v>
      </c>
      <c r="K176" s="5">
        <v>43133.591399999998</v>
      </c>
      <c r="L176" s="4">
        <v>6</v>
      </c>
      <c r="O176" s="109" t="s">
        <v>1227</v>
      </c>
      <c r="Q176" s="1"/>
      <c r="R176" s="208"/>
    </row>
    <row r="177" spans="1:18" x14ac:dyDescent="0.25">
      <c r="A177" s="369" t="s">
        <v>661</v>
      </c>
      <c r="B177" s="370"/>
      <c r="C177" s="4" t="s">
        <v>662</v>
      </c>
      <c r="D177" s="4" t="s">
        <v>76</v>
      </c>
      <c r="E177" s="4" t="s">
        <v>663</v>
      </c>
      <c r="F177" s="4" t="s">
        <v>71</v>
      </c>
      <c r="G177" s="4" t="s">
        <v>151</v>
      </c>
      <c r="H177" s="4" t="s">
        <v>44</v>
      </c>
      <c r="I177" s="4"/>
      <c r="J177" s="5">
        <v>172914</v>
      </c>
      <c r="K177" s="5">
        <v>91495.941000000006</v>
      </c>
      <c r="L177" s="4">
        <v>6</v>
      </c>
      <c r="O177" s="109" t="s">
        <v>1228</v>
      </c>
      <c r="Q177" s="1"/>
      <c r="R177" s="208"/>
    </row>
    <row r="178" spans="1:18" x14ac:dyDescent="0.25">
      <c r="A178" s="369" t="s">
        <v>664</v>
      </c>
      <c r="B178" s="370"/>
      <c r="C178" s="4" t="s">
        <v>665</v>
      </c>
      <c r="D178" s="4" t="s">
        <v>76</v>
      </c>
      <c r="E178" s="4" t="s">
        <v>666</v>
      </c>
      <c r="F178" s="4" t="s">
        <v>71</v>
      </c>
      <c r="G178" s="4" t="s">
        <v>151</v>
      </c>
      <c r="H178" s="4" t="s">
        <v>44</v>
      </c>
      <c r="I178" s="4"/>
      <c r="J178" s="5">
        <v>49498</v>
      </c>
      <c r="K178" s="5">
        <v>23069.251499999998</v>
      </c>
      <c r="L178" s="4">
        <v>5</v>
      </c>
      <c r="O178" s="109" t="s">
        <v>1229</v>
      </c>
      <c r="Q178" s="1"/>
      <c r="R178" s="208"/>
    </row>
    <row r="179" spans="1:18" x14ac:dyDescent="0.25">
      <c r="A179" s="369" t="s">
        <v>667</v>
      </c>
      <c r="B179" s="370"/>
      <c r="C179" s="4" t="s">
        <v>668</v>
      </c>
      <c r="D179" s="4" t="s">
        <v>76</v>
      </c>
      <c r="E179" s="4" t="s">
        <v>669</v>
      </c>
      <c r="F179" s="4" t="s">
        <v>71</v>
      </c>
      <c r="G179" s="4" t="s">
        <v>151</v>
      </c>
      <c r="H179" s="4" t="s">
        <v>254</v>
      </c>
      <c r="I179" s="4"/>
      <c r="J179" s="5">
        <v>23771</v>
      </c>
      <c r="K179" s="5">
        <v>16020.7824</v>
      </c>
      <c r="L179" s="4">
        <v>4</v>
      </c>
      <c r="O179" s="109" t="s">
        <v>1230</v>
      </c>
      <c r="Q179" s="1"/>
      <c r="R179" s="208"/>
    </row>
    <row r="180" spans="1:18" x14ac:dyDescent="0.25">
      <c r="A180" s="369" t="s">
        <v>670</v>
      </c>
      <c r="B180" s="370"/>
      <c r="C180" s="4" t="s">
        <v>671</v>
      </c>
      <c r="D180" s="4" t="s">
        <v>76</v>
      </c>
      <c r="E180" s="4" t="s">
        <v>672</v>
      </c>
      <c r="F180" s="4" t="s">
        <v>71</v>
      </c>
      <c r="G180" s="4" t="s">
        <v>151</v>
      </c>
      <c r="H180" s="4" t="s">
        <v>518</v>
      </c>
      <c r="I180" s="4"/>
      <c r="J180" s="5">
        <v>5803</v>
      </c>
      <c r="K180" s="5">
        <v>4347.5586000000003</v>
      </c>
      <c r="L180" s="4">
        <v>3</v>
      </c>
      <c r="O180" s="109" t="s">
        <v>1231</v>
      </c>
      <c r="Q180" s="1"/>
      <c r="R180" s="208"/>
    </row>
    <row r="181" spans="1:18" x14ac:dyDescent="0.25">
      <c r="A181" s="369" t="s">
        <v>673</v>
      </c>
      <c r="B181" s="370"/>
      <c r="C181" s="4" t="s">
        <v>674</v>
      </c>
      <c r="D181" s="4" t="s">
        <v>76</v>
      </c>
      <c r="E181" s="4" t="s">
        <v>675</v>
      </c>
      <c r="F181" s="4" t="s">
        <v>71</v>
      </c>
      <c r="G181" s="4" t="s">
        <v>151</v>
      </c>
      <c r="H181" s="4" t="s">
        <v>518</v>
      </c>
      <c r="I181" s="4"/>
      <c r="J181" s="5">
        <v>6742</v>
      </c>
      <c r="K181" s="5">
        <v>4578.5460999999996</v>
      </c>
      <c r="L181" s="4">
        <v>4</v>
      </c>
      <c r="O181" s="109" t="s">
        <v>1232</v>
      </c>
      <c r="Q181" s="1"/>
      <c r="R181" s="208"/>
    </row>
    <row r="182" spans="1:18" x14ac:dyDescent="0.25">
      <c r="A182" s="369" t="s">
        <v>676</v>
      </c>
      <c r="B182" s="370"/>
      <c r="C182" s="4" t="s">
        <v>677</v>
      </c>
      <c r="D182" s="4" t="s">
        <v>76</v>
      </c>
      <c r="E182" s="4" t="s">
        <v>678</v>
      </c>
      <c r="F182" s="4" t="s">
        <v>71</v>
      </c>
      <c r="G182" s="4" t="s">
        <v>151</v>
      </c>
      <c r="H182" s="4" t="s">
        <v>90</v>
      </c>
      <c r="I182" s="4"/>
      <c r="J182" s="5">
        <v>114702</v>
      </c>
      <c r="K182" s="5">
        <v>67120.842300000004</v>
      </c>
      <c r="L182" s="4">
        <v>8</v>
      </c>
      <c r="O182" s="109" t="s">
        <v>1233</v>
      </c>
      <c r="Q182" s="1"/>
      <c r="R182" s="208"/>
    </row>
    <row r="183" spans="1:18" x14ac:dyDescent="0.25">
      <c r="A183" s="369" t="s">
        <v>679</v>
      </c>
      <c r="B183" s="370"/>
      <c r="C183" s="4" t="s">
        <v>680</v>
      </c>
      <c r="D183" s="4" t="s">
        <v>76</v>
      </c>
      <c r="E183" s="4" t="s">
        <v>681</v>
      </c>
      <c r="F183" s="4" t="s">
        <v>71</v>
      </c>
      <c r="G183" s="4" t="s">
        <v>151</v>
      </c>
      <c r="H183" s="4" t="s">
        <v>682</v>
      </c>
      <c r="I183" s="4"/>
      <c r="J183" s="5">
        <v>43514.596599999997</v>
      </c>
      <c r="K183" s="5">
        <v>29153.723000000002</v>
      </c>
      <c r="L183" s="4">
        <v>5</v>
      </c>
      <c r="O183" s="109" t="s">
        <v>1234</v>
      </c>
      <c r="Q183" s="1"/>
      <c r="R183" s="208"/>
    </row>
    <row r="184" spans="1:18" x14ac:dyDescent="0.25">
      <c r="A184" s="369" t="s">
        <v>683</v>
      </c>
      <c r="B184" s="370"/>
      <c r="C184" s="4" t="s">
        <v>684</v>
      </c>
      <c r="D184" s="4" t="s">
        <v>69</v>
      </c>
      <c r="E184" s="4" t="s">
        <v>685</v>
      </c>
      <c r="F184" s="4" t="s">
        <v>71</v>
      </c>
      <c r="G184" s="4" t="s">
        <v>151</v>
      </c>
      <c r="H184" s="4" t="s">
        <v>45</v>
      </c>
      <c r="I184" s="4"/>
      <c r="J184" s="5">
        <v>424079</v>
      </c>
      <c r="K184" s="5">
        <v>222463.8536</v>
      </c>
      <c r="L184" s="4">
        <v>15</v>
      </c>
      <c r="O184" s="109" t="s">
        <v>1235</v>
      </c>
      <c r="Q184" s="1"/>
      <c r="R184" s="208"/>
    </row>
    <row r="185" spans="1:18" x14ac:dyDescent="0.25">
      <c r="A185" s="369" t="s">
        <v>686</v>
      </c>
      <c r="B185" s="370"/>
      <c r="C185" s="4" t="s">
        <v>687</v>
      </c>
      <c r="D185" s="4" t="s">
        <v>76</v>
      </c>
      <c r="E185" s="4" t="s">
        <v>688</v>
      </c>
      <c r="F185" s="4" t="s">
        <v>71</v>
      </c>
      <c r="G185" s="4" t="s">
        <v>151</v>
      </c>
      <c r="H185" s="4" t="s">
        <v>47</v>
      </c>
      <c r="I185" s="4"/>
      <c r="J185" s="5">
        <v>85563</v>
      </c>
      <c r="K185" s="5">
        <v>43599.420299999998</v>
      </c>
      <c r="L185" s="4">
        <v>7</v>
      </c>
      <c r="O185" s="109" t="s">
        <v>1236</v>
      </c>
      <c r="Q185" s="1"/>
      <c r="R185" s="208"/>
    </row>
    <row r="186" spans="1:18" x14ac:dyDescent="0.25">
      <c r="A186" s="369" t="s">
        <v>689</v>
      </c>
      <c r="B186" s="370"/>
      <c r="C186" s="4" t="s">
        <v>690</v>
      </c>
      <c r="D186" s="4" t="s">
        <v>76</v>
      </c>
      <c r="E186" s="4" t="s">
        <v>691</v>
      </c>
      <c r="F186" s="4" t="s">
        <v>71</v>
      </c>
      <c r="G186" s="4" t="s">
        <v>151</v>
      </c>
      <c r="H186" s="4" t="s">
        <v>443</v>
      </c>
      <c r="I186" s="4"/>
      <c r="J186" s="5">
        <v>14389</v>
      </c>
      <c r="K186" s="5">
        <v>9960.6489999999994</v>
      </c>
      <c r="L186" s="4">
        <v>3</v>
      </c>
      <c r="O186" s="109" t="s">
        <v>1237</v>
      </c>
      <c r="Q186" s="1"/>
      <c r="R186" s="208"/>
    </row>
    <row r="187" spans="1:18" x14ac:dyDescent="0.25">
      <c r="A187" s="369" t="s">
        <v>692</v>
      </c>
      <c r="B187" s="370"/>
      <c r="C187" s="4" t="s">
        <v>693</v>
      </c>
      <c r="D187" s="4" t="s">
        <v>76</v>
      </c>
      <c r="E187" s="4" t="s">
        <v>694</v>
      </c>
      <c r="F187" s="4" t="s">
        <v>71</v>
      </c>
      <c r="G187" s="4" t="s">
        <v>151</v>
      </c>
      <c r="H187" s="4" t="s">
        <v>591</v>
      </c>
      <c r="I187" s="4"/>
      <c r="J187" s="5">
        <v>167853</v>
      </c>
      <c r="K187" s="5">
        <v>66458.689799999993</v>
      </c>
      <c r="L187" s="4">
        <v>10</v>
      </c>
      <c r="O187" s="109" t="s">
        <v>1238</v>
      </c>
      <c r="Q187" s="1"/>
      <c r="R187" s="208"/>
    </row>
    <row r="188" spans="1:18" ht="25.5" x14ac:dyDescent="0.25">
      <c r="A188" s="369" t="s">
        <v>695</v>
      </c>
      <c r="B188" s="370"/>
      <c r="C188" s="4" t="s">
        <v>696</v>
      </c>
      <c r="D188" s="4" t="s">
        <v>76</v>
      </c>
      <c r="E188" s="4" t="s">
        <v>697</v>
      </c>
      <c r="F188" s="4" t="s">
        <v>71</v>
      </c>
      <c r="G188" s="4" t="s">
        <v>151</v>
      </c>
      <c r="H188" s="4" t="s">
        <v>43</v>
      </c>
      <c r="I188" s="4"/>
      <c r="J188" s="5">
        <v>146031</v>
      </c>
      <c r="K188" s="5">
        <v>85316.904599999994</v>
      </c>
      <c r="L188" s="4">
        <v>6</v>
      </c>
      <c r="O188" s="109" t="s">
        <v>1239</v>
      </c>
      <c r="Q188" s="1"/>
      <c r="R188" s="208"/>
    </row>
    <row r="189" spans="1:18" x14ac:dyDescent="0.25">
      <c r="A189" s="369" t="s">
        <v>698</v>
      </c>
      <c r="B189" s="370"/>
      <c r="C189" s="4" t="s">
        <v>699</v>
      </c>
      <c r="D189" s="4" t="s">
        <v>76</v>
      </c>
      <c r="E189" s="4" t="s">
        <v>700</v>
      </c>
      <c r="F189" s="4" t="s">
        <v>71</v>
      </c>
      <c r="G189" s="4" t="s">
        <v>451</v>
      </c>
      <c r="H189" s="4" t="s">
        <v>267</v>
      </c>
      <c r="I189" s="4"/>
      <c r="J189" s="5">
        <v>11</v>
      </c>
      <c r="K189" s="5">
        <v>11</v>
      </c>
      <c r="L189" s="4">
        <v>2</v>
      </c>
      <c r="O189" s="109" t="s">
        <v>1240</v>
      </c>
      <c r="Q189" s="1"/>
      <c r="R189" s="208"/>
    </row>
    <row r="190" spans="1:18" ht="25.5" x14ac:dyDescent="0.25">
      <c r="A190" s="369" t="s">
        <v>701</v>
      </c>
      <c r="B190" s="370"/>
      <c r="C190" s="4" t="s">
        <v>702</v>
      </c>
      <c r="D190" s="4" t="s">
        <v>76</v>
      </c>
      <c r="E190" s="4" t="s">
        <v>703</v>
      </c>
      <c r="F190" s="4" t="s">
        <v>71</v>
      </c>
      <c r="G190" s="4" t="s">
        <v>151</v>
      </c>
      <c r="H190" s="4" t="s">
        <v>46</v>
      </c>
      <c r="I190" s="4"/>
      <c r="J190" s="5">
        <v>175220</v>
      </c>
      <c r="K190" s="5">
        <v>81097.357099999994</v>
      </c>
      <c r="L190" s="4">
        <v>6</v>
      </c>
      <c r="O190" s="109" t="s">
        <v>1241</v>
      </c>
      <c r="Q190" s="1"/>
      <c r="R190" s="208"/>
    </row>
    <row r="191" spans="1:18" x14ac:dyDescent="0.25">
      <c r="A191" s="369" t="s">
        <v>704</v>
      </c>
      <c r="B191" s="370"/>
      <c r="C191" s="4" t="s">
        <v>705</v>
      </c>
      <c r="D191" s="4" t="s">
        <v>76</v>
      </c>
      <c r="E191" s="4" t="s">
        <v>706</v>
      </c>
      <c r="F191" s="4" t="s">
        <v>71</v>
      </c>
      <c r="G191" s="4" t="s">
        <v>151</v>
      </c>
      <c r="H191" s="4" t="s">
        <v>333</v>
      </c>
      <c r="I191" s="4"/>
      <c r="J191" s="5">
        <v>131071.7179</v>
      </c>
      <c r="K191" s="5">
        <v>94168.446400000001</v>
      </c>
      <c r="L191" s="4">
        <v>6</v>
      </c>
      <c r="O191" s="109" t="s">
        <v>1242</v>
      </c>
      <c r="Q191" s="1"/>
      <c r="R191" s="208"/>
    </row>
    <row r="192" spans="1:18" x14ac:dyDescent="0.25">
      <c r="A192" s="369" t="s">
        <v>707</v>
      </c>
      <c r="B192" s="370"/>
      <c r="C192" s="4" t="s">
        <v>708</v>
      </c>
      <c r="D192" s="4" t="s">
        <v>76</v>
      </c>
      <c r="E192" s="4" t="s">
        <v>709</v>
      </c>
      <c r="F192" s="4" t="s">
        <v>71</v>
      </c>
      <c r="G192" s="4" t="s">
        <v>151</v>
      </c>
      <c r="H192" s="4" t="s">
        <v>212</v>
      </c>
      <c r="I192" s="4" t="s">
        <v>99</v>
      </c>
      <c r="J192" s="5">
        <v>43201</v>
      </c>
      <c r="K192" s="5">
        <v>23217.4038</v>
      </c>
      <c r="L192" s="4">
        <v>4</v>
      </c>
      <c r="O192" s="109" t="s">
        <v>1243</v>
      </c>
      <c r="Q192" s="1"/>
      <c r="R192" s="208"/>
    </row>
    <row r="193" spans="1:18" x14ac:dyDescent="0.25">
      <c r="A193" s="369" t="s">
        <v>710</v>
      </c>
      <c r="B193" s="370"/>
      <c r="C193" s="4" t="s">
        <v>711</v>
      </c>
      <c r="D193" s="4" t="s">
        <v>76</v>
      </c>
      <c r="E193" s="4" t="s">
        <v>712</v>
      </c>
      <c r="F193" s="4" t="s">
        <v>71</v>
      </c>
      <c r="G193" s="4" t="s">
        <v>451</v>
      </c>
      <c r="H193" s="4" t="s">
        <v>713</v>
      </c>
      <c r="I193" s="4"/>
      <c r="J193" s="5">
        <v>3057</v>
      </c>
      <c r="K193" s="5">
        <v>0</v>
      </c>
      <c r="L193" s="4">
        <v>3</v>
      </c>
      <c r="O193" s="109" t="s">
        <v>1244</v>
      </c>
      <c r="Q193" s="1"/>
      <c r="R193" s="208"/>
    </row>
    <row r="194" spans="1:18" x14ac:dyDescent="0.25">
      <c r="A194" s="369" t="s">
        <v>714</v>
      </c>
      <c r="B194" s="370"/>
      <c r="C194" s="4" t="s">
        <v>715</v>
      </c>
      <c r="D194" s="4" t="s">
        <v>76</v>
      </c>
      <c r="E194" s="4" t="s">
        <v>716</v>
      </c>
      <c r="F194" s="4" t="s">
        <v>71</v>
      </c>
      <c r="G194" s="4" t="s">
        <v>451</v>
      </c>
      <c r="H194" s="4" t="s">
        <v>333</v>
      </c>
      <c r="I194" s="4"/>
      <c r="J194" s="5">
        <v>3161</v>
      </c>
      <c r="K194" s="5">
        <v>0</v>
      </c>
      <c r="L194" s="4">
        <v>3</v>
      </c>
      <c r="O194" s="109" t="s">
        <v>1245</v>
      </c>
      <c r="Q194" s="1"/>
      <c r="R194" s="208"/>
    </row>
    <row r="195" spans="1:18" x14ac:dyDescent="0.25">
      <c r="A195" s="369" t="s">
        <v>717</v>
      </c>
      <c r="B195" s="370"/>
      <c r="C195" s="4" t="s">
        <v>718</v>
      </c>
      <c r="D195" s="4" t="s">
        <v>76</v>
      </c>
      <c r="E195" s="4" t="s">
        <v>719</v>
      </c>
      <c r="F195" s="4" t="s">
        <v>71</v>
      </c>
      <c r="G195" s="4" t="s">
        <v>451</v>
      </c>
      <c r="H195" s="4" t="s">
        <v>720</v>
      </c>
      <c r="I195" s="4" t="s">
        <v>99</v>
      </c>
      <c r="J195" s="5">
        <v>5571</v>
      </c>
      <c r="K195" s="5">
        <v>0</v>
      </c>
      <c r="L195" s="4">
        <v>4</v>
      </c>
      <c r="O195" s="109" t="s">
        <v>1246</v>
      </c>
      <c r="Q195" s="1"/>
      <c r="R195" s="208"/>
    </row>
    <row r="196" spans="1:18" x14ac:dyDescent="0.25">
      <c r="A196" s="369" t="s">
        <v>721</v>
      </c>
      <c r="B196" s="370"/>
      <c r="C196" s="4" t="s">
        <v>722</v>
      </c>
      <c r="D196" s="4" t="s">
        <v>76</v>
      </c>
      <c r="E196" s="4" t="s">
        <v>723</v>
      </c>
      <c r="F196" s="4" t="s">
        <v>71</v>
      </c>
      <c r="G196" s="4" t="s">
        <v>451</v>
      </c>
      <c r="H196" s="4" t="s">
        <v>601</v>
      </c>
      <c r="I196" s="4"/>
      <c r="J196" s="5">
        <v>3198</v>
      </c>
      <c r="K196" s="5">
        <v>0</v>
      </c>
      <c r="L196" s="4">
        <v>3</v>
      </c>
      <c r="O196" s="109" t="s">
        <v>1247</v>
      </c>
      <c r="Q196" s="1"/>
      <c r="R196" s="208"/>
    </row>
    <row r="197" spans="1:18" x14ac:dyDescent="0.25">
      <c r="A197" s="369" t="s">
        <v>724</v>
      </c>
      <c r="B197" s="370"/>
      <c r="C197" s="4" t="s">
        <v>725</v>
      </c>
      <c r="D197" s="4" t="s">
        <v>76</v>
      </c>
      <c r="E197" s="4" t="s">
        <v>726</v>
      </c>
      <c r="F197" s="4" t="s">
        <v>71</v>
      </c>
      <c r="G197" s="4" t="s">
        <v>211</v>
      </c>
      <c r="H197" s="4" t="s">
        <v>713</v>
      </c>
      <c r="I197" s="4"/>
      <c r="J197" s="5">
        <v>13332</v>
      </c>
      <c r="K197" s="5">
        <v>10636.8634</v>
      </c>
      <c r="L197" s="4">
        <v>3</v>
      </c>
      <c r="O197" s="109" t="s">
        <v>1248</v>
      </c>
      <c r="Q197" s="1"/>
      <c r="R197" s="208"/>
    </row>
    <row r="198" spans="1:18" x14ac:dyDescent="0.25">
      <c r="A198" s="369" t="s">
        <v>727</v>
      </c>
      <c r="B198" s="370"/>
      <c r="C198" s="4" t="s">
        <v>728</v>
      </c>
      <c r="D198" s="4" t="s">
        <v>76</v>
      </c>
      <c r="E198" s="4" t="s">
        <v>729</v>
      </c>
      <c r="F198" s="4" t="s">
        <v>71</v>
      </c>
      <c r="G198" s="4" t="s">
        <v>211</v>
      </c>
      <c r="H198" s="4" t="s">
        <v>713</v>
      </c>
      <c r="I198" s="4"/>
      <c r="J198" s="5">
        <v>18444</v>
      </c>
      <c r="K198" s="5">
        <v>14594.6754</v>
      </c>
      <c r="L198" s="4">
        <v>4</v>
      </c>
      <c r="O198" s="109" t="s">
        <v>1249</v>
      </c>
      <c r="Q198" s="1"/>
      <c r="R198" s="208"/>
    </row>
    <row r="199" spans="1:18" x14ac:dyDescent="0.25">
      <c r="A199" s="369" t="s">
        <v>730</v>
      </c>
      <c r="B199" s="370"/>
      <c r="C199" s="4" t="s">
        <v>731</v>
      </c>
      <c r="D199" s="4" t="s">
        <v>76</v>
      </c>
      <c r="E199" s="4" t="s">
        <v>732</v>
      </c>
      <c r="F199" s="4" t="s">
        <v>71</v>
      </c>
      <c r="G199" s="4" t="s">
        <v>451</v>
      </c>
      <c r="H199" s="4" t="s">
        <v>212</v>
      </c>
      <c r="I199" s="4"/>
      <c r="J199" s="5">
        <v>6202</v>
      </c>
      <c r="K199" s="5">
        <v>0</v>
      </c>
      <c r="L199" s="4">
        <v>4</v>
      </c>
      <c r="O199" s="109" t="s">
        <v>1250</v>
      </c>
      <c r="Q199" s="1"/>
      <c r="R199" s="208"/>
    </row>
    <row r="200" spans="1:18" x14ac:dyDescent="0.25">
      <c r="A200" s="369" t="s">
        <v>733</v>
      </c>
      <c r="B200" s="370"/>
      <c r="C200" s="4" t="s">
        <v>734</v>
      </c>
      <c r="D200" s="4" t="s">
        <v>76</v>
      </c>
      <c r="E200" s="4" t="s">
        <v>735</v>
      </c>
      <c r="F200" s="4" t="s">
        <v>71</v>
      </c>
      <c r="G200" s="4" t="s">
        <v>451</v>
      </c>
      <c r="H200" s="4" t="s">
        <v>459</v>
      </c>
      <c r="I200" s="4"/>
      <c r="J200" s="5">
        <v>7475</v>
      </c>
      <c r="K200" s="5">
        <v>0</v>
      </c>
      <c r="L200" s="4">
        <v>4</v>
      </c>
      <c r="O200" s="109" t="s">
        <v>1251</v>
      </c>
      <c r="Q200" s="1"/>
      <c r="R200" s="208"/>
    </row>
    <row r="201" spans="1:18" x14ac:dyDescent="0.25">
      <c r="A201" s="369" t="s">
        <v>736</v>
      </c>
      <c r="B201" s="370"/>
      <c r="C201" s="4" t="s">
        <v>737</v>
      </c>
      <c r="D201" s="4" t="s">
        <v>738</v>
      </c>
      <c r="E201" s="4" t="s">
        <v>739</v>
      </c>
      <c r="F201" s="4" t="s">
        <v>71</v>
      </c>
      <c r="G201" s="4" t="s">
        <v>151</v>
      </c>
      <c r="H201" s="4" t="s">
        <v>48</v>
      </c>
      <c r="I201" s="4"/>
      <c r="J201" s="5">
        <v>19219</v>
      </c>
      <c r="K201" s="5">
        <v>17436.813699999999</v>
      </c>
      <c r="L201" s="4">
        <v>2</v>
      </c>
      <c r="O201" s="109" t="s">
        <v>1252</v>
      </c>
      <c r="Q201" s="1"/>
      <c r="R201" s="208"/>
    </row>
    <row r="202" spans="1:18" x14ac:dyDescent="0.25">
      <c r="A202" s="369" t="s">
        <v>740</v>
      </c>
      <c r="B202" s="370"/>
      <c r="C202" s="4" t="s">
        <v>741</v>
      </c>
      <c r="D202" s="4" t="s">
        <v>76</v>
      </c>
      <c r="E202" s="4" t="s">
        <v>742</v>
      </c>
      <c r="F202" s="4" t="s">
        <v>71</v>
      </c>
      <c r="G202" s="4" t="s">
        <v>451</v>
      </c>
      <c r="H202" s="4" t="s">
        <v>333</v>
      </c>
      <c r="I202" s="4"/>
      <c r="J202" s="5">
        <v>4485</v>
      </c>
      <c r="K202" s="5">
        <v>0</v>
      </c>
      <c r="L202" s="4">
        <v>4</v>
      </c>
      <c r="O202" s="109" t="s">
        <v>1253</v>
      </c>
      <c r="Q202" s="1"/>
      <c r="R202" s="208"/>
    </row>
    <row r="203" spans="1:18" x14ac:dyDescent="0.25">
      <c r="A203" s="369" t="s">
        <v>743</v>
      </c>
      <c r="B203" s="370"/>
      <c r="C203" s="4" t="s">
        <v>744</v>
      </c>
      <c r="D203" s="4" t="s">
        <v>76</v>
      </c>
      <c r="E203" s="4" t="s">
        <v>745</v>
      </c>
      <c r="F203" s="4" t="s">
        <v>71</v>
      </c>
      <c r="G203" s="4" t="s">
        <v>151</v>
      </c>
      <c r="H203" s="4" t="s">
        <v>207</v>
      </c>
      <c r="I203" s="4" t="s">
        <v>99</v>
      </c>
      <c r="J203" s="5">
        <v>43607</v>
      </c>
      <c r="K203" s="5">
        <v>16728.240399999999</v>
      </c>
      <c r="L203" s="4">
        <v>3</v>
      </c>
      <c r="O203" s="109" t="s">
        <v>1254</v>
      </c>
      <c r="Q203" s="1"/>
      <c r="R203" s="208"/>
    </row>
    <row r="204" spans="1:18" x14ac:dyDescent="0.25">
      <c r="A204" s="369" t="s">
        <v>746</v>
      </c>
      <c r="B204" s="370"/>
      <c r="C204" s="4" t="s">
        <v>747</v>
      </c>
      <c r="D204" s="4" t="s">
        <v>76</v>
      </c>
      <c r="E204" s="4" t="s">
        <v>748</v>
      </c>
      <c r="F204" s="4" t="s">
        <v>71</v>
      </c>
      <c r="G204" s="4" t="s">
        <v>151</v>
      </c>
      <c r="H204" s="4" t="s">
        <v>207</v>
      </c>
      <c r="I204" s="4"/>
      <c r="J204" s="5">
        <v>5927</v>
      </c>
      <c r="K204" s="5">
        <v>0</v>
      </c>
      <c r="L204" s="4">
        <v>4</v>
      </c>
      <c r="O204" s="109" t="s">
        <v>1255</v>
      </c>
      <c r="Q204" s="1"/>
      <c r="R204" s="208"/>
    </row>
    <row r="205" spans="1:18" x14ac:dyDescent="0.25">
      <c r="A205" s="369" t="s">
        <v>749</v>
      </c>
      <c r="B205" s="370"/>
      <c r="C205" s="4" t="s">
        <v>750</v>
      </c>
      <c r="D205" s="4" t="s">
        <v>76</v>
      </c>
      <c r="E205" s="4" t="s">
        <v>751</v>
      </c>
      <c r="F205" s="4" t="s">
        <v>71</v>
      </c>
      <c r="G205" s="4" t="s">
        <v>752</v>
      </c>
      <c r="H205" s="4" t="s">
        <v>207</v>
      </c>
      <c r="I205" s="4"/>
      <c r="J205" s="5">
        <v>0</v>
      </c>
      <c r="K205" s="5">
        <v>0</v>
      </c>
      <c r="L205" s="4">
        <v>7</v>
      </c>
      <c r="O205" s="109" t="s">
        <v>1256</v>
      </c>
      <c r="Q205" s="1"/>
      <c r="R205" s="208"/>
    </row>
    <row r="206" spans="1:18" x14ac:dyDescent="0.25">
      <c r="A206" s="369" t="s">
        <v>753</v>
      </c>
      <c r="B206" s="370"/>
      <c r="C206" s="4" t="s">
        <v>754</v>
      </c>
      <c r="D206" s="4" t="s">
        <v>76</v>
      </c>
      <c r="E206" s="4" t="s">
        <v>755</v>
      </c>
      <c r="F206" s="4" t="s">
        <v>71</v>
      </c>
      <c r="G206" s="4" t="s">
        <v>574</v>
      </c>
      <c r="H206" s="4" t="s">
        <v>40</v>
      </c>
      <c r="I206" s="4"/>
      <c r="J206" s="5">
        <v>0</v>
      </c>
      <c r="K206" s="5">
        <v>0</v>
      </c>
      <c r="L206" s="4">
        <v>7</v>
      </c>
      <c r="O206" s="109" t="s">
        <v>1257</v>
      </c>
      <c r="Q206" s="1"/>
      <c r="R206" s="208"/>
    </row>
    <row r="207" spans="1:18" x14ac:dyDescent="0.25">
      <c r="A207" s="369" t="s">
        <v>756</v>
      </c>
      <c r="B207" s="370"/>
      <c r="C207" s="4" t="s">
        <v>757</v>
      </c>
      <c r="D207" s="4" t="s">
        <v>76</v>
      </c>
      <c r="E207" s="4" t="s">
        <v>758</v>
      </c>
      <c r="F207" s="4" t="s">
        <v>71</v>
      </c>
      <c r="G207" s="4" t="s">
        <v>574</v>
      </c>
      <c r="H207" s="4" t="s">
        <v>40</v>
      </c>
      <c r="I207" s="4"/>
      <c r="J207" s="5">
        <v>83702</v>
      </c>
      <c r="K207" s="5">
        <v>0</v>
      </c>
      <c r="L207" s="4">
        <v>7</v>
      </c>
      <c r="O207" s="109" t="s">
        <v>1258</v>
      </c>
      <c r="Q207" s="1"/>
      <c r="R207" s="208"/>
    </row>
    <row r="208" spans="1:18" x14ac:dyDescent="0.25">
      <c r="A208" s="369" t="s">
        <v>759</v>
      </c>
      <c r="B208" s="370"/>
      <c r="C208" s="4" t="s">
        <v>760</v>
      </c>
      <c r="D208" s="4" t="s">
        <v>76</v>
      </c>
      <c r="E208" s="4" t="s">
        <v>755</v>
      </c>
      <c r="F208" s="4" t="s">
        <v>71</v>
      </c>
      <c r="G208" s="4" t="s">
        <v>151</v>
      </c>
      <c r="H208" s="4" t="s">
        <v>40</v>
      </c>
      <c r="I208" s="4"/>
      <c r="J208" s="5">
        <v>197472</v>
      </c>
      <c r="K208" s="5">
        <v>10498.4789</v>
      </c>
      <c r="L208" s="4">
        <v>7</v>
      </c>
      <c r="O208" s="109" t="s">
        <v>1259</v>
      </c>
      <c r="Q208" s="1"/>
      <c r="R208" s="208"/>
    </row>
    <row r="209" spans="1:18" x14ac:dyDescent="0.25">
      <c r="A209" s="369" t="s">
        <v>761</v>
      </c>
      <c r="B209" s="370"/>
      <c r="C209" s="4" t="s">
        <v>762</v>
      </c>
      <c r="D209" s="4" t="s">
        <v>76</v>
      </c>
      <c r="E209" s="4" t="s">
        <v>758</v>
      </c>
      <c r="F209" s="4" t="s">
        <v>71</v>
      </c>
      <c r="G209" s="4" t="s">
        <v>151</v>
      </c>
      <c r="H209" s="4" t="s">
        <v>40</v>
      </c>
      <c r="I209" s="4"/>
      <c r="J209" s="5">
        <v>587908</v>
      </c>
      <c r="K209" s="5">
        <v>56717.163699999997</v>
      </c>
      <c r="L209" s="4">
        <v>7</v>
      </c>
      <c r="O209" s="109" t="s">
        <v>1260</v>
      </c>
      <c r="Q209" s="1"/>
      <c r="R209" s="208"/>
    </row>
    <row r="210" spans="1:18" x14ac:dyDescent="0.25">
      <c r="A210" s="369" t="s">
        <v>763</v>
      </c>
      <c r="B210" s="370"/>
      <c r="C210" s="4" t="s">
        <v>764</v>
      </c>
      <c r="D210" s="4" t="s">
        <v>76</v>
      </c>
      <c r="E210" s="4" t="s">
        <v>765</v>
      </c>
      <c r="F210" s="4" t="s">
        <v>71</v>
      </c>
      <c r="G210" s="4" t="s">
        <v>151</v>
      </c>
      <c r="H210" s="4" t="s">
        <v>106</v>
      </c>
      <c r="I210" s="4"/>
      <c r="J210" s="5">
        <v>129345</v>
      </c>
      <c r="K210" s="5">
        <v>77812.978700000007</v>
      </c>
      <c r="L210" s="4">
        <v>7</v>
      </c>
      <c r="O210" s="109" t="s">
        <v>1261</v>
      </c>
      <c r="Q210" s="1"/>
      <c r="R210" s="208"/>
    </row>
    <row r="211" spans="1:18" x14ac:dyDescent="0.25">
      <c r="A211" s="369" t="s">
        <v>766</v>
      </c>
      <c r="B211" s="370"/>
      <c r="C211" s="4" t="s">
        <v>767</v>
      </c>
      <c r="D211" s="4" t="s">
        <v>69</v>
      </c>
      <c r="E211" s="4" t="s">
        <v>768</v>
      </c>
      <c r="F211" s="4" t="s">
        <v>71</v>
      </c>
      <c r="G211" s="4" t="s">
        <v>574</v>
      </c>
      <c r="H211" s="4" t="s">
        <v>636</v>
      </c>
      <c r="I211" s="4"/>
      <c r="J211" s="5">
        <v>823394</v>
      </c>
      <c r="K211" s="5">
        <v>65402</v>
      </c>
      <c r="L211" s="4">
        <v>12</v>
      </c>
      <c r="O211" s="109" t="s">
        <v>1262</v>
      </c>
      <c r="Q211" s="1"/>
      <c r="R211" s="208"/>
    </row>
    <row r="212" spans="1:18" x14ac:dyDescent="0.25">
      <c r="A212" s="369" t="s">
        <v>769</v>
      </c>
      <c r="B212" s="370"/>
      <c r="C212" s="4" t="s">
        <v>770</v>
      </c>
      <c r="D212" s="4" t="s">
        <v>69</v>
      </c>
      <c r="E212" s="4" t="s">
        <v>771</v>
      </c>
      <c r="F212" s="4" t="s">
        <v>71</v>
      </c>
      <c r="G212" s="4" t="s">
        <v>574</v>
      </c>
      <c r="H212" s="4" t="s">
        <v>636</v>
      </c>
      <c r="I212" s="4"/>
      <c r="J212" s="5">
        <v>901874</v>
      </c>
      <c r="K212" s="5">
        <v>120048</v>
      </c>
      <c r="L212" s="4">
        <v>12</v>
      </c>
      <c r="O212" s="109" t="s">
        <v>1263</v>
      </c>
      <c r="Q212" s="1"/>
      <c r="R212" s="208"/>
    </row>
    <row r="213" spans="1:18" x14ac:dyDescent="0.25">
      <c r="A213" s="369" t="s">
        <v>772</v>
      </c>
      <c r="B213" s="370"/>
      <c r="C213" s="4" t="s">
        <v>773</v>
      </c>
      <c r="D213" s="4" t="s">
        <v>69</v>
      </c>
      <c r="E213" s="4" t="s">
        <v>774</v>
      </c>
      <c r="F213" s="4" t="s">
        <v>71</v>
      </c>
      <c r="G213" s="4" t="s">
        <v>574</v>
      </c>
      <c r="H213" s="4" t="s">
        <v>591</v>
      </c>
      <c r="I213" s="4"/>
      <c r="J213" s="5">
        <v>351879</v>
      </c>
      <c r="K213" s="5">
        <v>0</v>
      </c>
      <c r="L213" s="4">
        <v>9</v>
      </c>
      <c r="O213" s="109" t="s">
        <v>1264</v>
      </c>
      <c r="Q213" s="1"/>
      <c r="R213" s="208"/>
    </row>
    <row r="214" spans="1:18" x14ac:dyDescent="0.25">
      <c r="A214" s="369" t="s">
        <v>775</v>
      </c>
      <c r="B214" s="370"/>
      <c r="C214" s="4" t="s">
        <v>776</v>
      </c>
      <c r="D214" s="4" t="s">
        <v>69</v>
      </c>
      <c r="E214" s="4" t="s">
        <v>777</v>
      </c>
      <c r="F214" s="4" t="s">
        <v>71</v>
      </c>
      <c r="G214" s="4" t="s">
        <v>362</v>
      </c>
      <c r="H214" s="4" t="s">
        <v>207</v>
      </c>
      <c r="I214" s="4"/>
      <c r="J214" s="5">
        <v>11019.3905</v>
      </c>
      <c r="K214" s="5">
        <v>10074.1723</v>
      </c>
      <c r="L214" s="4">
        <v>2</v>
      </c>
      <c r="O214" s="109" t="s">
        <v>1265</v>
      </c>
      <c r="Q214" s="1"/>
      <c r="R214" s="208"/>
    </row>
    <row r="215" spans="1:18" x14ac:dyDescent="0.25">
      <c r="A215" s="369" t="s">
        <v>778</v>
      </c>
      <c r="B215" s="370"/>
      <c r="C215" s="4" t="s">
        <v>779</v>
      </c>
      <c r="D215" s="4" t="s">
        <v>69</v>
      </c>
      <c r="E215" s="4" t="s">
        <v>780</v>
      </c>
      <c r="F215" s="4" t="s">
        <v>71</v>
      </c>
      <c r="G215" s="4" t="s">
        <v>362</v>
      </c>
      <c r="H215" s="4" t="s">
        <v>781</v>
      </c>
      <c r="I215" s="4"/>
      <c r="J215" s="5">
        <v>29485</v>
      </c>
      <c r="K215" s="5">
        <v>16581.1109</v>
      </c>
      <c r="L215" s="4">
        <v>2</v>
      </c>
      <c r="O215" s="109" t="s">
        <v>1266</v>
      </c>
      <c r="Q215" s="1"/>
      <c r="R215" s="208"/>
    </row>
    <row r="216" spans="1:18" x14ac:dyDescent="0.25">
      <c r="A216" s="369" t="s">
        <v>782</v>
      </c>
      <c r="B216" s="370"/>
      <c r="C216" s="4" t="s">
        <v>783</v>
      </c>
      <c r="D216" s="4" t="s">
        <v>69</v>
      </c>
      <c r="E216" s="4" t="s">
        <v>784</v>
      </c>
      <c r="F216" s="4" t="s">
        <v>71</v>
      </c>
      <c r="G216" s="4" t="s">
        <v>362</v>
      </c>
      <c r="H216" s="4" t="s">
        <v>781</v>
      </c>
      <c r="I216" s="4"/>
      <c r="J216" s="5">
        <v>247805.96</v>
      </c>
      <c r="K216" s="5">
        <v>165328.6875</v>
      </c>
      <c r="L216" s="4">
        <v>12</v>
      </c>
      <c r="O216" s="109" t="s">
        <v>1267</v>
      </c>
      <c r="Q216" s="1"/>
      <c r="R216" s="208"/>
    </row>
    <row r="217" spans="1:18" x14ac:dyDescent="0.25">
      <c r="A217" s="369" t="s">
        <v>785</v>
      </c>
      <c r="B217" s="370"/>
      <c r="C217" s="4" t="s">
        <v>786</v>
      </c>
      <c r="D217" s="4" t="s">
        <v>69</v>
      </c>
      <c r="E217" s="4" t="s">
        <v>787</v>
      </c>
      <c r="F217" s="4" t="s">
        <v>71</v>
      </c>
      <c r="G217" s="4" t="s">
        <v>362</v>
      </c>
      <c r="H217" s="4" t="s">
        <v>267</v>
      </c>
      <c r="I217" s="4"/>
      <c r="J217" s="5">
        <v>128550</v>
      </c>
      <c r="K217" s="5">
        <v>88076.478700000007</v>
      </c>
      <c r="L217" s="4">
        <v>8</v>
      </c>
      <c r="O217" s="109" t="s">
        <v>1268</v>
      </c>
      <c r="Q217" s="1"/>
      <c r="R217" s="208"/>
    </row>
    <row r="218" spans="1:18" x14ac:dyDescent="0.25">
      <c r="A218" s="369" t="s">
        <v>788</v>
      </c>
      <c r="B218" s="370"/>
      <c r="C218" s="4" t="s">
        <v>789</v>
      </c>
      <c r="D218" s="4" t="s">
        <v>76</v>
      </c>
      <c r="E218" s="4" t="s">
        <v>790</v>
      </c>
      <c r="F218" s="4" t="s">
        <v>71</v>
      </c>
      <c r="G218" s="4" t="s">
        <v>362</v>
      </c>
      <c r="H218" s="4" t="s">
        <v>781</v>
      </c>
      <c r="I218" s="4"/>
      <c r="J218" s="5">
        <v>15601</v>
      </c>
      <c r="K218" s="5">
        <v>14875.847</v>
      </c>
      <c r="L218" s="4">
        <v>2</v>
      </c>
      <c r="O218" s="109" t="s">
        <v>1269</v>
      </c>
      <c r="Q218" s="1"/>
      <c r="R218" s="208"/>
    </row>
    <row r="219" spans="1:18" x14ac:dyDescent="0.25">
      <c r="A219" s="369" t="s">
        <v>791</v>
      </c>
      <c r="B219" s="370"/>
      <c r="C219" s="4" t="s">
        <v>792</v>
      </c>
      <c r="D219" s="4" t="s">
        <v>69</v>
      </c>
      <c r="E219" s="4" t="s">
        <v>793</v>
      </c>
      <c r="F219" s="4" t="s">
        <v>71</v>
      </c>
      <c r="G219" s="4" t="s">
        <v>362</v>
      </c>
      <c r="H219" s="4" t="s">
        <v>207</v>
      </c>
      <c r="I219" s="4"/>
      <c r="J219" s="5">
        <v>23923</v>
      </c>
      <c r="K219" s="5">
        <v>19041.765500000001</v>
      </c>
      <c r="L219" s="4">
        <v>1</v>
      </c>
      <c r="O219" s="109" t="s">
        <v>1270</v>
      </c>
      <c r="Q219" s="1"/>
      <c r="R219" s="208"/>
    </row>
    <row r="220" spans="1:18" x14ac:dyDescent="0.25">
      <c r="A220" s="369" t="s">
        <v>794</v>
      </c>
      <c r="B220" s="370"/>
      <c r="C220" s="4" t="s">
        <v>795</v>
      </c>
      <c r="D220" s="4" t="s">
        <v>69</v>
      </c>
      <c r="E220" s="4" t="s">
        <v>796</v>
      </c>
      <c r="F220" s="4" t="s">
        <v>71</v>
      </c>
      <c r="G220" s="4" t="s">
        <v>362</v>
      </c>
      <c r="H220" s="4" t="s">
        <v>207</v>
      </c>
      <c r="I220" s="4"/>
      <c r="J220" s="5">
        <v>11439</v>
      </c>
      <c r="K220" s="5">
        <v>10218.3621</v>
      </c>
      <c r="L220" s="4">
        <v>1</v>
      </c>
      <c r="O220" s="109" t="s">
        <v>1271</v>
      </c>
      <c r="Q220" s="1"/>
      <c r="R220" s="208"/>
    </row>
    <row r="221" spans="1:18" x14ac:dyDescent="0.25">
      <c r="A221" s="369" t="s">
        <v>797</v>
      </c>
      <c r="B221" s="370"/>
      <c r="C221" s="4" t="s">
        <v>798</v>
      </c>
      <c r="D221" s="4" t="s">
        <v>69</v>
      </c>
      <c r="E221" s="4" t="s">
        <v>799</v>
      </c>
      <c r="F221" s="4" t="s">
        <v>71</v>
      </c>
      <c r="G221" s="4" t="s">
        <v>362</v>
      </c>
      <c r="H221" s="4" t="s">
        <v>207</v>
      </c>
      <c r="I221" s="4"/>
      <c r="J221" s="5">
        <v>14000</v>
      </c>
      <c r="K221" s="5">
        <v>9719.7155999999995</v>
      </c>
      <c r="L221" s="4">
        <v>1</v>
      </c>
      <c r="O221" s="109" t="s">
        <v>1272</v>
      </c>
      <c r="Q221" s="1"/>
      <c r="R221" s="208"/>
    </row>
    <row r="222" spans="1:18" x14ac:dyDescent="0.25">
      <c r="A222" s="369" t="s">
        <v>800</v>
      </c>
      <c r="B222" s="370"/>
      <c r="C222" s="4" t="s">
        <v>801</v>
      </c>
      <c r="D222" s="4" t="s">
        <v>69</v>
      </c>
      <c r="E222" s="4" t="s">
        <v>802</v>
      </c>
      <c r="F222" s="4" t="s">
        <v>71</v>
      </c>
      <c r="G222" s="4" t="s">
        <v>362</v>
      </c>
      <c r="H222" s="4" t="s">
        <v>207</v>
      </c>
      <c r="I222" s="4"/>
      <c r="J222" s="5">
        <v>74457</v>
      </c>
      <c r="K222" s="5">
        <v>62235.093500000003</v>
      </c>
      <c r="L222" s="4">
        <v>8</v>
      </c>
      <c r="O222" s="109" t="s">
        <v>1273</v>
      </c>
      <c r="Q222" s="1"/>
      <c r="R222" s="208"/>
    </row>
    <row r="223" spans="1:18" x14ac:dyDescent="0.25">
      <c r="A223" s="369" t="s">
        <v>803</v>
      </c>
      <c r="B223" s="370"/>
      <c r="C223" s="4" t="s">
        <v>804</v>
      </c>
      <c r="D223" s="4" t="s">
        <v>69</v>
      </c>
      <c r="E223" s="4" t="s">
        <v>805</v>
      </c>
      <c r="F223" s="4" t="s">
        <v>71</v>
      </c>
      <c r="G223" s="4" t="s">
        <v>362</v>
      </c>
      <c r="H223" s="4" t="s">
        <v>207</v>
      </c>
      <c r="I223" s="4"/>
      <c r="J223" s="5">
        <v>32686.54</v>
      </c>
      <c r="K223" s="5">
        <v>24421.260699999999</v>
      </c>
      <c r="L223" s="4">
        <v>4</v>
      </c>
      <c r="O223" s="109" t="s">
        <v>1274</v>
      </c>
      <c r="Q223" s="1"/>
      <c r="R223" s="208"/>
    </row>
    <row r="224" spans="1:18" x14ac:dyDescent="0.25">
      <c r="A224" s="369" t="s">
        <v>806</v>
      </c>
      <c r="B224" s="370"/>
      <c r="C224" s="4" t="s">
        <v>807</v>
      </c>
      <c r="D224" s="4" t="s">
        <v>69</v>
      </c>
      <c r="E224" s="4" t="s">
        <v>808</v>
      </c>
      <c r="F224" s="4" t="s">
        <v>71</v>
      </c>
      <c r="G224" s="4" t="s">
        <v>362</v>
      </c>
      <c r="H224" s="4" t="s">
        <v>207</v>
      </c>
      <c r="I224" s="4"/>
      <c r="J224" s="5">
        <v>10893.258</v>
      </c>
      <c r="K224" s="5">
        <v>10893.2583</v>
      </c>
      <c r="L224" s="4">
        <v>2</v>
      </c>
      <c r="O224" s="109" t="s">
        <v>1275</v>
      </c>
      <c r="Q224" s="1"/>
      <c r="R224" s="208"/>
    </row>
    <row r="225" spans="1:18" x14ac:dyDescent="0.25">
      <c r="A225" s="369" t="s">
        <v>809</v>
      </c>
      <c r="B225" s="370"/>
      <c r="C225" s="4" t="s">
        <v>810</v>
      </c>
      <c r="D225" s="4" t="s">
        <v>76</v>
      </c>
      <c r="E225" s="4" t="s">
        <v>811</v>
      </c>
      <c r="F225" s="4" t="s">
        <v>71</v>
      </c>
      <c r="G225" s="4" t="s">
        <v>362</v>
      </c>
      <c r="H225" s="4" t="s">
        <v>207</v>
      </c>
      <c r="I225" s="4"/>
      <c r="J225" s="5">
        <v>3034</v>
      </c>
      <c r="K225" s="5">
        <v>2896.5</v>
      </c>
      <c r="L225" s="4">
        <v>1</v>
      </c>
      <c r="O225" s="109" t="s">
        <v>1276</v>
      </c>
      <c r="Q225" s="1"/>
      <c r="R225" s="208"/>
    </row>
    <row r="226" spans="1:18" x14ac:dyDescent="0.25">
      <c r="A226" s="369" t="s">
        <v>812</v>
      </c>
      <c r="B226" s="370"/>
      <c r="C226" s="4" t="s">
        <v>813</v>
      </c>
      <c r="D226" s="4" t="s">
        <v>69</v>
      </c>
      <c r="E226" s="4" t="s">
        <v>814</v>
      </c>
      <c r="F226" s="4" t="s">
        <v>71</v>
      </c>
      <c r="G226" s="4" t="s">
        <v>362</v>
      </c>
      <c r="H226" s="4" t="s">
        <v>207</v>
      </c>
      <c r="I226" s="4"/>
      <c r="J226" s="5">
        <v>62943.106699999997</v>
      </c>
      <c r="K226" s="5">
        <v>52047.065900000001</v>
      </c>
      <c r="L226" s="4">
        <v>3</v>
      </c>
      <c r="O226" s="109" t="s">
        <v>1277</v>
      </c>
      <c r="Q226" s="1"/>
      <c r="R226" s="208"/>
    </row>
    <row r="227" spans="1:18" x14ac:dyDescent="0.25">
      <c r="A227" s="369" t="s">
        <v>815</v>
      </c>
      <c r="B227" s="370"/>
      <c r="C227" s="4" t="s">
        <v>816</v>
      </c>
      <c r="D227" s="4" t="s">
        <v>69</v>
      </c>
      <c r="E227" s="4" t="s">
        <v>817</v>
      </c>
      <c r="F227" s="4" t="s">
        <v>71</v>
      </c>
      <c r="G227" s="4" t="s">
        <v>362</v>
      </c>
      <c r="H227" s="4" t="s">
        <v>207</v>
      </c>
      <c r="I227" s="4"/>
      <c r="J227" s="5">
        <v>958.80619999999999</v>
      </c>
      <c r="K227" s="5">
        <v>900.54499999999996</v>
      </c>
      <c r="L227" s="4">
        <v>1</v>
      </c>
      <c r="O227" s="109" t="s">
        <v>1453</v>
      </c>
      <c r="Q227" s="1"/>
      <c r="R227" s="208"/>
    </row>
    <row r="228" spans="1:18" x14ac:dyDescent="0.25">
      <c r="O228" s="109" t="s">
        <v>1454</v>
      </c>
      <c r="Q228" s="1"/>
    </row>
    <row r="229" spans="1:18" x14ac:dyDescent="0.25">
      <c r="O229" s="109" t="s">
        <v>1455</v>
      </c>
      <c r="Q229" s="1"/>
    </row>
    <row r="230" spans="1:18" x14ac:dyDescent="0.25">
      <c r="O230" s="109" t="s">
        <v>1497</v>
      </c>
      <c r="Q230" s="1"/>
    </row>
    <row r="231" spans="1:18" x14ac:dyDescent="0.25">
      <c r="O231" s="109" t="s">
        <v>1498</v>
      </c>
      <c r="Q231" s="1"/>
    </row>
    <row r="232" spans="1:18" x14ac:dyDescent="0.25">
      <c r="O232" s="109" t="s">
        <v>1500</v>
      </c>
      <c r="Q232" s="1"/>
    </row>
    <row r="233" spans="1:18" x14ac:dyDescent="0.25">
      <c r="O233" s="109" t="s">
        <v>1499</v>
      </c>
      <c r="Q233" s="1"/>
    </row>
    <row r="234" spans="1:18" x14ac:dyDescent="0.25">
      <c r="O234" s="109" t="s">
        <v>1501</v>
      </c>
      <c r="Q234" s="1"/>
    </row>
    <row r="235" spans="1:18" x14ac:dyDescent="0.25">
      <c r="O235" s="109" t="s">
        <v>1502</v>
      </c>
      <c r="Q235" s="1"/>
    </row>
    <row r="236" spans="1:18" x14ac:dyDescent="0.25">
      <c r="O236" s="109" t="s">
        <v>1503</v>
      </c>
      <c r="Q236" s="1"/>
    </row>
    <row r="237" spans="1:18" x14ac:dyDescent="0.25">
      <c r="O237" s="109" t="s">
        <v>1504</v>
      </c>
      <c r="Q237" s="1"/>
    </row>
    <row r="238" spans="1:18" x14ac:dyDescent="0.25">
      <c r="O238" s="109" t="s">
        <v>1505</v>
      </c>
      <c r="Q238" s="1"/>
    </row>
    <row r="239" spans="1:18" x14ac:dyDescent="0.25">
      <c r="O239" s="109" t="s">
        <v>1506</v>
      </c>
      <c r="Q239" s="1"/>
    </row>
    <row r="240" spans="1:18" x14ac:dyDescent="0.25">
      <c r="O240" s="109" t="s">
        <v>1507</v>
      </c>
      <c r="Q240" s="1"/>
    </row>
    <row r="241" spans="15:17" x14ac:dyDescent="0.25">
      <c r="O241" s="109" t="s">
        <v>1508</v>
      </c>
      <c r="Q241" s="1"/>
    </row>
    <row r="242" spans="15:17" x14ac:dyDescent="0.25">
      <c r="O242" s="109" t="s">
        <v>1509</v>
      </c>
      <c r="Q242" s="1"/>
    </row>
    <row r="243" spans="15:17" x14ac:dyDescent="0.25">
      <c r="O243" s="109" t="s">
        <v>1510</v>
      </c>
      <c r="Q243" s="1"/>
    </row>
    <row r="244" spans="15:17" x14ac:dyDescent="0.25">
      <c r="O244" s="109" t="s">
        <v>1511</v>
      </c>
      <c r="Q244" s="1"/>
    </row>
    <row r="245" spans="15:17" x14ac:dyDescent="0.25">
      <c r="O245" s="109" t="s">
        <v>1512</v>
      </c>
      <c r="Q245" s="1"/>
    </row>
    <row r="246" spans="15:17" x14ac:dyDescent="0.25">
      <c r="O246" s="109" t="s">
        <v>1513</v>
      </c>
      <c r="Q246" s="1"/>
    </row>
    <row r="247" spans="15:17" x14ac:dyDescent="0.25">
      <c r="O247" s="109" t="s">
        <v>1514</v>
      </c>
      <c r="Q247" s="1"/>
    </row>
    <row r="248" spans="15:17" x14ac:dyDescent="0.25">
      <c r="O248" s="109" t="s">
        <v>1515</v>
      </c>
      <c r="Q248" s="1"/>
    </row>
    <row r="249" spans="15:17" x14ac:dyDescent="0.25">
      <c r="O249" s="109" t="s">
        <v>1516</v>
      </c>
      <c r="Q249" s="1"/>
    </row>
    <row r="250" spans="15:17" x14ac:dyDescent="0.25">
      <c r="O250" s="109" t="s">
        <v>1517</v>
      </c>
      <c r="Q250" s="1"/>
    </row>
  </sheetData>
  <autoFilter ref="A5:L5" xr:uid="{00000000-0009-0000-0000-000004000000}">
    <filterColumn colId="0" showButton="0"/>
  </autoFilter>
  <mergeCells count="225">
    <mergeCell ref="A225:B225"/>
    <mergeCell ref="A226:B226"/>
    <mergeCell ref="A227:B227"/>
    <mergeCell ref="A219:B219"/>
    <mergeCell ref="A220:B220"/>
    <mergeCell ref="A221:B221"/>
    <mergeCell ref="A222:B222"/>
    <mergeCell ref="A223:B223"/>
    <mergeCell ref="A224:B224"/>
    <mergeCell ref="A213:B213"/>
    <mergeCell ref="A214:B214"/>
    <mergeCell ref="A215:B215"/>
    <mergeCell ref="A216:B216"/>
    <mergeCell ref="A217:B217"/>
    <mergeCell ref="A218:B218"/>
    <mergeCell ref="A207:B207"/>
    <mergeCell ref="A208:B208"/>
    <mergeCell ref="A209:B209"/>
    <mergeCell ref="A210:B210"/>
    <mergeCell ref="A211:B211"/>
    <mergeCell ref="A212:B212"/>
    <mergeCell ref="A201:B201"/>
    <mergeCell ref="A202:B202"/>
    <mergeCell ref="A203:B203"/>
    <mergeCell ref="A204:B204"/>
    <mergeCell ref="A205:B205"/>
    <mergeCell ref="A206:B206"/>
    <mergeCell ref="A195:B195"/>
    <mergeCell ref="A196:B196"/>
    <mergeCell ref="A197:B197"/>
    <mergeCell ref="A198:B198"/>
    <mergeCell ref="A199:B199"/>
    <mergeCell ref="A200:B200"/>
    <mergeCell ref="A189:B189"/>
    <mergeCell ref="A190:B190"/>
    <mergeCell ref="A191:B191"/>
    <mergeCell ref="A192:B192"/>
    <mergeCell ref="A193:B193"/>
    <mergeCell ref="A194:B194"/>
    <mergeCell ref="A183:B183"/>
    <mergeCell ref="A184:B184"/>
    <mergeCell ref="A185:B185"/>
    <mergeCell ref="A186:B186"/>
    <mergeCell ref="A187:B187"/>
    <mergeCell ref="A188:B188"/>
    <mergeCell ref="A177:B177"/>
    <mergeCell ref="A178:B178"/>
    <mergeCell ref="A179:B179"/>
    <mergeCell ref="A180:B180"/>
    <mergeCell ref="A181:B181"/>
    <mergeCell ref="A182:B182"/>
    <mergeCell ref="A171:B171"/>
    <mergeCell ref="A172:B172"/>
    <mergeCell ref="A173:B173"/>
    <mergeCell ref="A174:B174"/>
    <mergeCell ref="A175:B175"/>
    <mergeCell ref="A176:B176"/>
    <mergeCell ref="A165:B165"/>
    <mergeCell ref="A166:B166"/>
    <mergeCell ref="A167:B167"/>
    <mergeCell ref="A168:B168"/>
    <mergeCell ref="A169:B169"/>
    <mergeCell ref="A170:B170"/>
    <mergeCell ref="A159:B159"/>
    <mergeCell ref="A160:B160"/>
    <mergeCell ref="A161:B161"/>
    <mergeCell ref="A162:B162"/>
    <mergeCell ref="A163:B163"/>
    <mergeCell ref="A164:B164"/>
    <mergeCell ref="A153:B153"/>
    <mergeCell ref="A154:B154"/>
    <mergeCell ref="A155:B155"/>
    <mergeCell ref="A156:B156"/>
    <mergeCell ref="A157:B157"/>
    <mergeCell ref="A158:B158"/>
    <mergeCell ref="A147:B147"/>
    <mergeCell ref="A148:B148"/>
    <mergeCell ref="A149:B149"/>
    <mergeCell ref="A150:B150"/>
    <mergeCell ref="A151:B151"/>
    <mergeCell ref="A152:B152"/>
    <mergeCell ref="A141:B141"/>
    <mergeCell ref="A142:B142"/>
    <mergeCell ref="A143:B143"/>
    <mergeCell ref="A144:B144"/>
    <mergeCell ref="A145:B145"/>
    <mergeCell ref="A146:B146"/>
    <mergeCell ref="A135:B135"/>
    <mergeCell ref="A136:B136"/>
    <mergeCell ref="A137:B137"/>
    <mergeCell ref="A138:B138"/>
    <mergeCell ref="A139:B139"/>
    <mergeCell ref="A140:B140"/>
    <mergeCell ref="A129:B129"/>
    <mergeCell ref="A130:B130"/>
    <mergeCell ref="A131:B131"/>
    <mergeCell ref="A132:B132"/>
    <mergeCell ref="A133:B133"/>
    <mergeCell ref="A134:B134"/>
    <mergeCell ref="A123:B123"/>
    <mergeCell ref="A124:B124"/>
    <mergeCell ref="A125:B125"/>
    <mergeCell ref="A126:B126"/>
    <mergeCell ref="A127:B127"/>
    <mergeCell ref="A128:B128"/>
    <mergeCell ref="A117:B117"/>
    <mergeCell ref="A118:B118"/>
    <mergeCell ref="A119:B119"/>
    <mergeCell ref="A120:B120"/>
    <mergeCell ref="A121:B121"/>
    <mergeCell ref="A122:B122"/>
    <mergeCell ref="A111:B111"/>
    <mergeCell ref="A112:B112"/>
    <mergeCell ref="A113:B113"/>
    <mergeCell ref="A114:B114"/>
    <mergeCell ref="A115:B115"/>
    <mergeCell ref="A116:B116"/>
    <mergeCell ref="A105:B105"/>
    <mergeCell ref="A106:B106"/>
    <mergeCell ref="A107:B107"/>
    <mergeCell ref="A108:B108"/>
    <mergeCell ref="A109:B109"/>
    <mergeCell ref="A110:B110"/>
    <mergeCell ref="A99:B99"/>
    <mergeCell ref="A100:B100"/>
    <mergeCell ref="A101:B101"/>
    <mergeCell ref="A102:B102"/>
    <mergeCell ref="A103:B103"/>
    <mergeCell ref="A104:B104"/>
    <mergeCell ref="A93:B93"/>
    <mergeCell ref="A94:B94"/>
    <mergeCell ref="A95:B95"/>
    <mergeCell ref="A96:B96"/>
    <mergeCell ref="A97:B97"/>
    <mergeCell ref="A98:B98"/>
    <mergeCell ref="A87:B87"/>
    <mergeCell ref="A88:B88"/>
    <mergeCell ref="A89:B89"/>
    <mergeCell ref="A90:B90"/>
    <mergeCell ref="A91:B91"/>
    <mergeCell ref="A92:B92"/>
    <mergeCell ref="A81:B81"/>
    <mergeCell ref="A82:B82"/>
    <mergeCell ref="A83:B83"/>
    <mergeCell ref="A84:B84"/>
    <mergeCell ref="A85:B85"/>
    <mergeCell ref="A86:B86"/>
    <mergeCell ref="A75:B75"/>
    <mergeCell ref="A76:B76"/>
    <mergeCell ref="A77:B77"/>
    <mergeCell ref="A78:B78"/>
    <mergeCell ref="A79:B79"/>
    <mergeCell ref="A80:B80"/>
    <mergeCell ref="A69:B69"/>
    <mergeCell ref="A70:B70"/>
    <mergeCell ref="A71:B71"/>
    <mergeCell ref="A72:B72"/>
    <mergeCell ref="A73:B73"/>
    <mergeCell ref="A74:B74"/>
    <mergeCell ref="A63:B63"/>
    <mergeCell ref="A64:B64"/>
    <mergeCell ref="A65:B65"/>
    <mergeCell ref="A66:B66"/>
    <mergeCell ref="A67:B67"/>
    <mergeCell ref="A68:B68"/>
    <mergeCell ref="A57:B57"/>
    <mergeCell ref="A58:B58"/>
    <mergeCell ref="A59:B59"/>
    <mergeCell ref="A60:B60"/>
    <mergeCell ref="A61:B61"/>
    <mergeCell ref="A62:B62"/>
    <mergeCell ref="A51:B51"/>
    <mergeCell ref="A52:B52"/>
    <mergeCell ref="A53:B53"/>
    <mergeCell ref="A54:B54"/>
    <mergeCell ref="A55:B55"/>
    <mergeCell ref="A56:B56"/>
    <mergeCell ref="A45:B45"/>
    <mergeCell ref="A46:B46"/>
    <mergeCell ref="A47:B47"/>
    <mergeCell ref="A48:B48"/>
    <mergeCell ref="A49:B49"/>
    <mergeCell ref="A50:B50"/>
    <mergeCell ref="A39:B39"/>
    <mergeCell ref="A40:B40"/>
    <mergeCell ref="A41:B41"/>
    <mergeCell ref="A42:B42"/>
    <mergeCell ref="A43:B43"/>
    <mergeCell ref="A44:B44"/>
    <mergeCell ref="A33:B33"/>
    <mergeCell ref="A34:B34"/>
    <mergeCell ref="A35:B35"/>
    <mergeCell ref="A36:B36"/>
    <mergeCell ref="A37:B37"/>
    <mergeCell ref="A38:B38"/>
    <mergeCell ref="A27:B27"/>
    <mergeCell ref="A28:B28"/>
    <mergeCell ref="A29:B29"/>
    <mergeCell ref="A30:B30"/>
    <mergeCell ref="A31:B31"/>
    <mergeCell ref="A32:B32"/>
    <mergeCell ref="A21:B21"/>
    <mergeCell ref="A22:B22"/>
    <mergeCell ref="A23:B23"/>
    <mergeCell ref="A24:B24"/>
    <mergeCell ref="A25:B25"/>
    <mergeCell ref="A26:B26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1:L1"/>
    <mergeCell ref="B3:L3"/>
    <mergeCell ref="A5:B5"/>
    <mergeCell ref="A6:B6"/>
    <mergeCell ref="A7:B7"/>
    <mergeCell ref="A8:B8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U17" sqref="U17"/>
    </sheetView>
  </sheetViews>
  <sheetFormatPr defaultColWidth="8.7109375" defaultRowHeight="15" x14ac:dyDescent="0.25"/>
  <cols>
    <col min="1" max="16384" width="8.7109375" style="245"/>
  </cols>
  <sheetData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C1:H115"/>
  <sheetViews>
    <sheetView topLeftCell="A3" workbookViewId="0"/>
  </sheetViews>
  <sheetFormatPr defaultRowHeight="15" x14ac:dyDescent="0.25"/>
  <cols>
    <col min="3" max="4" width="34" style="109" customWidth="1"/>
    <col min="5" max="5" width="8.5703125" style="2" customWidth="1"/>
    <col min="6" max="6" width="9.28515625" style="2" customWidth="1"/>
    <col min="7" max="7" width="30.85546875" bestFit="1" customWidth="1"/>
    <col min="9" max="9" width="7" customWidth="1"/>
    <col min="10" max="10" width="14.28515625" customWidth="1"/>
  </cols>
  <sheetData>
    <row r="1" spans="3:8" s="2" customFormat="1" x14ac:dyDescent="0.25">
      <c r="C1" s="109" t="s">
        <v>855</v>
      </c>
      <c r="D1" s="109" t="s">
        <v>855</v>
      </c>
    </row>
    <row r="2" spans="3:8" x14ac:dyDescent="0.25">
      <c r="C2" s="108" t="s">
        <v>1279</v>
      </c>
      <c r="D2" s="108" t="s">
        <v>1280</v>
      </c>
      <c r="F2" s="2" t="s">
        <v>1477</v>
      </c>
      <c r="G2" s="1" t="s">
        <v>1478</v>
      </c>
      <c r="H2" s="1"/>
    </row>
    <row r="3" spans="3:8" x14ac:dyDescent="0.25">
      <c r="C3" s="109" t="s">
        <v>1479</v>
      </c>
      <c r="D3" s="109" t="s">
        <v>1281</v>
      </c>
      <c r="F3" s="2" t="str">
        <f>""</f>
        <v/>
      </c>
      <c r="G3" t="str">
        <f>C3</f>
        <v>Select Expense Description:</v>
      </c>
    </row>
    <row r="4" spans="3:8" x14ac:dyDescent="0.25">
      <c r="C4" s="109" t="s">
        <v>856</v>
      </c>
      <c r="D4" s="109" t="s">
        <v>1282</v>
      </c>
      <c r="F4" s="2" t="str">
        <f>LEFT(C4,5)</f>
        <v>73010</v>
      </c>
      <c r="G4" t="str">
        <f>RIGHT(C4,LEN(C4)-7)</f>
        <v>Paper And Office Supplies</v>
      </c>
    </row>
    <row r="5" spans="3:8" x14ac:dyDescent="0.25">
      <c r="C5" s="109" t="s">
        <v>857</v>
      </c>
      <c r="D5" s="109" t="s">
        <v>1283</v>
      </c>
      <c r="F5" s="175" t="str">
        <f t="shared" ref="F5:F68" si="0">LEFT(C5,5)</f>
        <v>73050</v>
      </c>
      <c r="G5" s="175" t="str">
        <f t="shared" ref="G5:G68" si="1">RIGHT(C5,LEN(C5)-7)</f>
        <v>Parking</v>
      </c>
    </row>
    <row r="6" spans="3:8" x14ac:dyDescent="0.25">
      <c r="C6" s="109" t="s">
        <v>858</v>
      </c>
      <c r="D6" s="109" t="s">
        <v>1284</v>
      </c>
      <c r="F6" s="175" t="str">
        <f t="shared" si="0"/>
        <v>73075</v>
      </c>
      <c r="G6" s="175" t="str">
        <f t="shared" si="1"/>
        <v>Computer Supplies</v>
      </c>
    </row>
    <row r="7" spans="3:8" x14ac:dyDescent="0.25">
      <c r="C7" s="109" t="s">
        <v>859</v>
      </c>
      <c r="D7" s="109" t="s">
        <v>1285</v>
      </c>
      <c r="F7" s="175" t="str">
        <f t="shared" si="0"/>
        <v>73080</v>
      </c>
      <c r="G7" s="175" t="str">
        <f t="shared" si="1"/>
        <v>Computer Supplies-Technical</v>
      </c>
    </row>
    <row r="8" spans="3:8" x14ac:dyDescent="0.25">
      <c r="C8" s="109" t="s">
        <v>860</v>
      </c>
      <c r="D8" s="109" t="s">
        <v>1286</v>
      </c>
      <c r="F8" s="175" t="str">
        <f t="shared" si="0"/>
        <v>73100</v>
      </c>
      <c r="G8" s="175" t="str">
        <f t="shared" si="1"/>
        <v>Purchased Software</v>
      </c>
    </row>
    <row r="9" spans="3:8" x14ac:dyDescent="0.25">
      <c r="C9" s="109" t="s">
        <v>861</v>
      </c>
      <c r="D9" s="109" t="s">
        <v>1287</v>
      </c>
      <c r="F9" s="175" t="str">
        <f t="shared" si="0"/>
        <v>73310</v>
      </c>
      <c r="G9" s="175" t="str">
        <f t="shared" si="1"/>
        <v>Av Equipment Supplies</v>
      </c>
    </row>
    <row r="10" spans="3:8" x14ac:dyDescent="0.25">
      <c r="C10" s="109" t="s">
        <v>862</v>
      </c>
      <c r="D10" s="109" t="s">
        <v>1288</v>
      </c>
      <c r="F10" s="175" t="str">
        <f t="shared" si="0"/>
        <v>73325</v>
      </c>
      <c r="G10" s="175" t="str">
        <f t="shared" si="1"/>
        <v>Laboratory Hardware</v>
      </c>
    </row>
    <row r="11" spans="3:8" x14ac:dyDescent="0.25">
      <c r="C11" s="109" t="s">
        <v>863</v>
      </c>
      <c r="D11" s="109" t="s">
        <v>1289</v>
      </c>
      <c r="F11" s="175" t="str">
        <f t="shared" si="0"/>
        <v>73460</v>
      </c>
      <c r="G11" s="175" t="str">
        <f t="shared" si="1"/>
        <v>Personal Protective Equipment</v>
      </c>
    </row>
    <row r="12" spans="3:8" x14ac:dyDescent="0.25">
      <c r="C12" s="109" t="s">
        <v>864</v>
      </c>
      <c r="D12" s="109" t="s">
        <v>1290</v>
      </c>
      <c r="F12" s="175" t="str">
        <f t="shared" si="0"/>
        <v>73475</v>
      </c>
      <c r="G12" s="175" t="str">
        <f t="shared" si="1"/>
        <v>Lab Supplies and Hardware</v>
      </c>
    </row>
    <row r="13" spans="3:8" x14ac:dyDescent="0.25">
      <c r="C13" s="109" t="s">
        <v>865</v>
      </c>
      <c r="D13" s="109" t="s">
        <v>1291</v>
      </c>
      <c r="F13" s="175" t="str">
        <f t="shared" si="0"/>
        <v>73480</v>
      </c>
      <c r="G13" s="175" t="str">
        <f t="shared" si="1"/>
        <v>Lab Gases</v>
      </c>
    </row>
    <row r="14" spans="3:8" x14ac:dyDescent="0.25">
      <c r="C14" s="109" t="s">
        <v>866</v>
      </c>
      <c r="D14" s="109" t="s">
        <v>1292</v>
      </c>
      <c r="F14" s="175" t="str">
        <f t="shared" si="0"/>
        <v>73510</v>
      </c>
      <c r="G14" s="175" t="str">
        <f t="shared" si="1"/>
        <v>Custodial Supplies</v>
      </c>
    </row>
    <row r="15" spans="3:8" x14ac:dyDescent="0.25">
      <c r="C15" s="109" t="s">
        <v>867</v>
      </c>
      <c r="D15" s="109" t="s">
        <v>1293</v>
      </c>
      <c r="F15" s="175" t="str">
        <f t="shared" si="0"/>
        <v>73520</v>
      </c>
      <c r="G15" s="175" t="str">
        <f t="shared" si="1"/>
        <v>Faculty-Staff-Student Id Cards</v>
      </c>
    </row>
    <row r="16" spans="3:8" x14ac:dyDescent="0.25">
      <c r="C16" s="109" t="s">
        <v>868</v>
      </c>
      <c r="D16" s="109" t="s">
        <v>1294</v>
      </c>
      <c r="F16" s="175" t="str">
        <f t="shared" si="0"/>
        <v>73590</v>
      </c>
      <c r="G16" s="175" t="str">
        <f t="shared" si="1"/>
        <v>Art Preservation Supplies</v>
      </c>
    </row>
    <row r="17" spans="3:7" x14ac:dyDescent="0.25">
      <c r="C17" s="109" t="s">
        <v>869</v>
      </c>
      <c r="D17" s="109" t="s">
        <v>1295</v>
      </c>
      <c r="F17" s="175" t="str">
        <f t="shared" si="0"/>
        <v>73910</v>
      </c>
      <c r="G17" s="175" t="str">
        <f t="shared" si="1"/>
        <v>Books</v>
      </c>
    </row>
    <row r="18" spans="3:7" x14ac:dyDescent="0.25">
      <c r="C18" s="109" t="s">
        <v>870</v>
      </c>
      <c r="D18" s="109" t="s">
        <v>1296</v>
      </c>
      <c r="F18" s="175" t="str">
        <f t="shared" si="0"/>
        <v>73920</v>
      </c>
      <c r="G18" s="175" t="str">
        <f t="shared" si="1"/>
        <v>Serials</v>
      </c>
    </row>
    <row r="19" spans="3:7" x14ac:dyDescent="0.25">
      <c r="C19" s="109" t="s">
        <v>871</v>
      </c>
      <c r="D19" s="109" t="s">
        <v>1297</v>
      </c>
      <c r="F19" s="175" t="str">
        <f t="shared" si="0"/>
        <v>73980</v>
      </c>
      <c r="G19" s="175" t="str">
        <f t="shared" si="1"/>
        <v>External Preservation Services</v>
      </c>
    </row>
    <row r="20" spans="3:7" x14ac:dyDescent="0.25">
      <c r="C20" s="109" t="s">
        <v>872</v>
      </c>
      <c r="D20" s="109" t="s">
        <v>1298</v>
      </c>
      <c r="F20" s="175" t="str">
        <f t="shared" si="0"/>
        <v>73988</v>
      </c>
      <c r="G20" s="175" t="str">
        <f t="shared" si="1"/>
        <v>Electronic One-Time</v>
      </c>
    </row>
    <row r="21" spans="3:7" x14ac:dyDescent="0.25">
      <c r="C21" s="109" t="s">
        <v>873</v>
      </c>
      <c r="D21" s="109" t="s">
        <v>1299</v>
      </c>
      <c r="F21" s="175" t="str">
        <f t="shared" si="0"/>
        <v>75010</v>
      </c>
      <c r="G21" s="175" t="str">
        <f t="shared" si="1"/>
        <v>Professional &amp; Consulting Svcs</v>
      </c>
    </row>
    <row r="22" spans="3:7" x14ac:dyDescent="0.25">
      <c r="C22" s="109" t="s">
        <v>874</v>
      </c>
      <c r="D22" s="109" t="s">
        <v>1300</v>
      </c>
      <c r="F22" s="175" t="str">
        <f t="shared" si="0"/>
        <v>75015</v>
      </c>
      <c r="G22" s="175" t="str">
        <f t="shared" si="1"/>
        <v>Professional Svcs-Reimbursment</v>
      </c>
    </row>
    <row r="23" spans="3:7" x14ac:dyDescent="0.25">
      <c r="C23" s="109" t="s">
        <v>875</v>
      </c>
      <c r="D23" s="109" t="s">
        <v>1301</v>
      </c>
      <c r="F23" s="175" t="str">
        <f t="shared" si="0"/>
        <v>75020</v>
      </c>
      <c r="G23" s="175" t="str">
        <f t="shared" si="1"/>
        <v>External Cler-Tech Srvcs-Temp</v>
      </c>
    </row>
    <row r="24" spans="3:7" x14ac:dyDescent="0.25">
      <c r="C24" s="109" t="s">
        <v>876</v>
      </c>
      <c r="D24" s="109" t="s">
        <v>1302</v>
      </c>
      <c r="F24" s="175" t="str">
        <f t="shared" si="0"/>
        <v>75030</v>
      </c>
      <c r="G24" s="175" t="str">
        <f t="shared" si="1"/>
        <v>Membership Dues</v>
      </c>
    </row>
    <row r="25" spans="3:7" x14ac:dyDescent="0.25">
      <c r="C25" s="109" t="s">
        <v>877</v>
      </c>
      <c r="D25" s="109" t="s">
        <v>1303</v>
      </c>
      <c r="F25" s="175" t="str">
        <f t="shared" si="0"/>
        <v>75120</v>
      </c>
      <c r="G25" s="175" t="str">
        <f t="shared" si="1"/>
        <v>Internal-Printing&amp;Duplicating</v>
      </c>
    </row>
    <row r="26" spans="3:7" x14ac:dyDescent="0.25">
      <c r="C26" s="109" t="s">
        <v>878</v>
      </c>
      <c r="D26" s="109" t="s">
        <v>1304</v>
      </c>
      <c r="F26" s="175" t="str">
        <f t="shared" si="0"/>
        <v>75130</v>
      </c>
      <c r="G26" s="175" t="str">
        <f t="shared" si="1"/>
        <v>External-Printing Services</v>
      </c>
    </row>
    <row r="27" spans="3:7" x14ac:dyDescent="0.25">
      <c r="C27" s="109" t="s">
        <v>879</v>
      </c>
      <c r="D27" s="109" t="s">
        <v>1305</v>
      </c>
      <c r="F27" s="175" t="str">
        <f t="shared" si="0"/>
        <v>75140</v>
      </c>
      <c r="G27" s="175" t="str">
        <f t="shared" si="1"/>
        <v>Internal-Univ Relations Svcs</v>
      </c>
    </row>
    <row r="28" spans="3:7" x14ac:dyDescent="0.25">
      <c r="C28" s="109" t="s">
        <v>880</v>
      </c>
      <c r="D28" s="109" t="s">
        <v>1306</v>
      </c>
      <c r="F28" s="175" t="str">
        <f t="shared" si="0"/>
        <v>75210</v>
      </c>
      <c r="G28" s="175" t="str">
        <f t="shared" si="1"/>
        <v>IT Technical &amp; Consult Service</v>
      </c>
    </row>
    <row r="29" spans="3:7" x14ac:dyDescent="0.25">
      <c r="C29" s="109" t="s">
        <v>881</v>
      </c>
      <c r="D29" s="109" t="s">
        <v>1307</v>
      </c>
      <c r="F29" s="175" t="str">
        <f t="shared" si="0"/>
        <v>75225</v>
      </c>
      <c r="G29" s="175" t="str">
        <f t="shared" si="1"/>
        <v>External-Computing Services</v>
      </c>
    </row>
    <row r="30" spans="3:7" x14ac:dyDescent="0.25">
      <c r="C30" s="109" t="s">
        <v>882</v>
      </c>
      <c r="D30" s="109" t="s">
        <v>1308</v>
      </c>
      <c r="F30" s="175" t="str">
        <f t="shared" si="0"/>
        <v>75260</v>
      </c>
      <c r="G30" s="175" t="str">
        <f t="shared" si="1"/>
        <v>Leased Software</v>
      </c>
    </row>
    <row r="31" spans="3:7" x14ac:dyDescent="0.25">
      <c r="C31" s="109" t="s">
        <v>883</v>
      </c>
      <c r="D31" s="109" t="s">
        <v>1309</v>
      </c>
      <c r="F31" s="175" t="str">
        <f t="shared" si="0"/>
        <v>75270</v>
      </c>
      <c r="G31" s="175" t="str">
        <f t="shared" si="1"/>
        <v>External-Security Service</v>
      </c>
    </row>
    <row r="32" spans="3:7" x14ac:dyDescent="0.25">
      <c r="C32" s="109" t="s">
        <v>884</v>
      </c>
      <c r="D32" s="109" t="s">
        <v>1310</v>
      </c>
      <c r="F32" s="175" t="str">
        <f t="shared" si="0"/>
        <v>75280</v>
      </c>
      <c r="G32" s="175" t="str">
        <f t="shared" si="1"/>
        <v>Internal-Security Services</v>
      </c>
    </row>
    <row r="33" spans="3:7" x14ac:dyDescent="0.25">
      <c r="C33" s="109" t="s">
        <v>885</v>
      </c>
      <c r="D33" s="109" t="s">
        <v>1311</v>
      </c>
      <c r="F33" s="175" t="str">
        <f t="shared" si="0"/>
        <v>75324</v>
      </c>
      <c r="G33" s="175" t="str">
        <f t="shared" si="1"/>
        <v>Chemical Waste Disposal</v>
      </c>
    </row>
    <row r="34" spans="3:7" x14ac:dyDescent="0.25">
      <c r="C34" s="109" t="s">
        <v>886</v>
      </c>
      <c r="D34" s="109" t="s">
        <v>1312</v>
      </c>
      <c r="F34" s="175" t="str">
        <f t="shared" si="0"/>
        <v>75330</v>
      </c>
      <c r="G34" s="175" t="str">
        <f t="shared" si="1"/>
        <v>Internal-Shop Expense</v>
      </c>
    </row>
    <row r="35" spans="3:7" x14ac:dyDescent="0.25">
      <c r="C35" s="109" t="s">
        <v>887</v>
      </c>
      <c r="D35" s="109" t="s">
        <v>1313</v>
      </c>
      <c r="F35" s="175" t="str">
        <f t="shared" si="0"/>
        <v>75340</v>
      </c>
      <c r="G35" s="175" t="str">
        <f t="shared" si="1"/>
        <v>Laboratory Services</v>
      </c>
    </row>
    <row r="36" spans="3:7" x14ac:dyDescent="0.25">
      <c r="C36" s="109" t="s">
        <v>888</v>
      </c>
      <c r="D36" s="109" t="s">
        <v>1314</v>
      </c>
      <c r="F36" s="175" t="str">
        <f t="shared" si="0"/>
        <v>75410</v>
      </c>
      <c r="G36" s="175" t="str">
        <f t="shared" si="1"/>
        <v>Computer-WP Leasing</v>
      </c>
    </row>
    <row r="37" spans="3:7" x14ac:dyDescent="0.25">
      <c r="C37" s="109" t="s">
        <v>889</v>
      </c>
      <c r="D37" s="109" t="s">
        <v>1315</v>
      </c>
      <c r="F37" s="175" t="str">
        <f t="shared" si="0"/>
        <v>75420</v>
      </c>
      <c r="G37" s="175" t="str">
        <f t="shared" si="1"/>
        <v>Copier Lease</v>
      </c>
    </row>
    <row r="38" spans="3:7" x14ac:dyDescent="0.25">
      <c r="C38" s="109" t="s">
        <v>890</v>
      </c>
      <c r="D38" s="109" t="s">
        <v>1316</v>
      </c>
      <c r="F38" s="175" t="str">
        <f t="shared" si="0"/>
        <v>75440</v>
      </c>
      <c r="G38" s="175" t="str">
        <f t="shared" si="1"/>
        <v>Repair Expense</v>
      </c>
    </row>
    <row r="39" spans="3:7" x14ac:dyDescent="0.25">
      <c r="C39" s="109" t="s">
        <v>891</v>
      </c>
      <c r="D39" s="109" t="s">
        <v>1317</v>
      </c>
      <c r="F39" s="175" t="str">
        <f t="shared" si="0"/>
        <v>75450</v>
      </c>
      <c r="G39" s="175" t="str">
        <f t="shared" si="1"/>
        <v>Equipment Service Contracts</v>
      </c>
    </row>
    <row r="40" spans="3:7" x14ac:dyDescent="0.25">
      <c r="C40" s="109" t="s">
        <v>892</v>
      </c>
      <c r="D40" s="109" t="s">
        <v>1318</v>
      </c>
      <c r="F40" s="175" t="str">
        <f t="shared" si="0"/>
        <v>75460</v>
      </c>
      <c r="G40" s="175" t="str">
        <f t="shared" si="1"/>
        <v>Other Equipment Services</v>
      </c>
    </row>
    <row r="41" spans="3:7" x14ac:dyDescent="0.25">
      <c r="C41" s="109" t="s">
        <v>893</v>
      </c>
      <c r="D41" s="109" t="s">
        <v>1319</v>
      </c>
      <c r="F41" s="175" t="str">
        <f t="shared" si="0"/>
        <v>75490</v>
      </c>
      <c r="G41" s="175" t="str">
        <f t="shared" si="1"/>
        <v>External Space Rental</v>
      </c>
    </row>
    <row r="42" spans="3:7" x14ac:dyDescent="0.25">
      <c r="C42" s="109" t="s">
        <v>894</v>
      </c>
      <c r="D42" s="109" t="s">
        <v>1320</v>
      </c>
      <c r="F42" s="175" t="str">
        <f t="shared" si="0"/>
        <v>75495</v>
      </c>
      <c r="G42" s="175" t="str">
        <f t="shared" si="1"/>
        <v>Externl Furniture-Equip Rental</v>
      </c>
    </row>
    <row r="43" spans="3:7" x14ac:dyDescent="0.25">
      <c r="C43" s="109" t="s">
        <v>895</v>
      </c>
      <c r="D43" s="109" t="s">
        <v>1321</v>
      </c>
      <c r="F43" s="175" t="str">
        <f t="shared" si="0"/>
        <v>75510</v>
      </c>
      <c r="G43" s="175" t="str">
        <f t="shared" si="1"/>
        <v>U.S. Post Office</v>
      </c>
    </row>
    <row r="44" spans="3:7" x14ac:dyDescent="0.25">
      <c r="C44" s="109" t="s">
        <v>896</v>
      </c>
      <c r="D44" s="109" t="s">
        <v>1322</v>
      </c>
      <c r="F44" s="175" t="str">
        <f t="shared" si="0"/>
        <v>75520</v>
      </c>
      <c r="G44" s="175" t="str">
        <f t="shared" si="1"/>
        <v>Common Carrier</v>
      </c>
    </row>
    <row r="45" spans="3:7" x14ac:dyDescent="0.25">
      <c r="C45" s="109" t="s">
        <v>897</v>
      </c>
      <c r="D45" s="109" t="s">
        <v>1323</v>
      </c>
      <c r="F45" s="175" t="str">
        <f t="shared" si="0"/>
        <v>75521</v>
      </c>
      <c r="G45" s="175" t="str">
        <f t="shared" si="1"/>
        <v>Art Shipping and Services</v>
      </c>
    </row>
    <row r="46" spans="3:7" x14ac:dyDescent="0.25">
      <c r="C46" s="109" t="s">
        <v>898</v>
      </c>
      <c r="D46" s="109" t="s">
        <v>1324</v>
      </c>
      <c r="F46" s="175" t="str">
        <f t="shared" si="0"/>
        <v>75525</v>
      </c>
      <c r="G46" s="175" t="str">
        <f t="shared" si="1"/>
        <v>Shipping-Technical Related Mat</v>
      </c>
    </row>
    <row r="47" spans="3:7" x14ac:dyDescent="0.25">
      <c r="C47" s="109" t="s">
        <v>899</v>
      </c>
      <c r="D47" s="109" t="s">
        <v>1325</v>
      </c>
      <c r="F47" s="175" t="str">
        <f t="shared" si="0"/>
        <v>75530</v>
      </c>
      <c r="G47" s="175" t="str">
        <f t="shared" si="1"/>
        <v>License Fee</v>
      </c>
    </row>
    <row r="48" spans="3:7" x14ac:dyDescent="0.25">
      <c r="C48" s="109" t="s">
        <v>900</v>
      </c>
      <c r="D48" s="109" t="s">
        <v>1326</v>
      </c>
      <c r="F48" s="175" t="str">
        <f t="shared" si="0"/>
        <v>75533</v>
      </c>
      <c r="G48" s="175" t="str">
        <f t="shared" si="1"/>
        <v>Art Installation Services</v>
      </c>
    </row>
    <row r="49" spans="3:7" x14ac:dyDescent="0.25">
      <c r="C49" s="109" t="s">
        <v>901</v>
      </c>
      <c r="D49" s="109" t="s">
        <v>830</v>
      </c>
      <c r="F49" s="175" t="str">
        <f t="shared" si="0"/>
        <v>75540</v>
      </c>
      <c r="G49" s="175" t="str">
        <f t="shared" si="1"/>
        <v>Insurance</v>
      </c>
    </row>
    <row r="50" spans="3:7" x14ac:dyDescent="0.25">
      <c r="C50" s="109" t="s">
        <v>902</v>
      </c>
      <c r="D50" s="109" t="s">
        <v>1327</v>
      </c>
      <c r="F50" s="175" t="str">
        <f t="shared" si="0"/>
        <v>75550</v>
      </c>
      <c r="G50" s="175" t="str">
        <f t="shared" si="1"/>
        <v>Insurance-Liability</v>
      </c>
    </row>
    <row r="51" spans="3:7" x14ac:dyDescent="0.25">
      <c r="C51" s="109" t="s">
        <v>903</v>
      </c>
      <c r="D51" s="109" t="s">
        <v>1328</v>
      </c>
      <c r="F51" s="175" t="str">
        <f t="shared" si="0"/>
        <v>75610</v>
      </c>
      <c r="G51" s="175" t="str">
        <f t="shared" si="1"/>
        <v>Internal - FMO Services</v>
      </c>
    </row>
    <row r="52" spans="3:7" x14ac:dyDescent="0.25">
      <c r="C52" s="109" t="s">
        <v>904</v>
      </c>
      <c r="D52" s="109" t="s">
        <v>1329</v>
      </c>
      <c r="F52" s="175" t="str">
        <f t="shared" si="0"/>
        <v>75630</v>
      </c>
      <c r="G52" s="175" t="str">
        <f t="shared" si="1"/>
        <v>Internal-Motor Pool Svcs</v>
      </c>
    </row>
    <row r="53" spans="3:7" x14ac:dyDescent="0.25">
      <c r="C53" s="109" t="s">
        <v>905</v>
      </c>
      <c r="D53" s="109" t="s">
        <v>1330</v>
      </c>
      <c r="F53" s="175" t="str">
        <f t="shared" si="0"/>
        <v>75660</v>
      </c>
      <c r="G53" s="175" t="str">
        <f t="shared" si="1"/>
        <v>General Services-Chicago</v>
      </c>
    </row>
    <row r="54" spans="3:7" x14ac:dyDescent="0.25">
      <c r="C54" s="109" t="s">
        <v>906</v>
      </c>
      <c r="D54" s="109" t="s">
        <v>1331</v>
      </c>
      <c r="F54" s="175" t="str">
        <f t="shared" si="0"/>
        <v>75661</v>
      </c>
      <c r="G54" s="175" t="str">
        <f t="shared" si="1"/>
        <v>General Services-Evanston</v>
      </c>
    </row>
    <row r="55" spans="3:7" x14ac:dyDescent="0.25">
      <c r="C55" s="109" t="s">
        <v>907</v>
      </c>
      <c r="D55" s="109" t="s">
        <v>1332</v>
      </c>
      <c r="F55" s="175" t="str">
        <f t="shared" si="0"/>
        <v>75680</v>
      </c>
      <c r="G55" s="175" t="str">
        <f t="shared" si="1"/>
        <v>Custodial Contract Srvcs</v>
      </c>
    </row>
    <row r="56" spans="3:7" x14ac:dyDescent="0.25">
      <c r="C56" s="109" t="s">
        <v>908</v>
      </c>
      <c r="D56" s="109" t="s">
        <v>1333</v>
      </c>
      <c r="F56" s="175" t="str">
        <f t="shared" si="0"/>
        <v>75690</v>
      </c>
      <c r="G56" s="175" t="str">
        <f t="shared" si="1"/>
        <v>Food Service Payments</v>
      </c>
    </row>
    <row r="57" spans="3:7" x14ac:dyDescent="0.25">
      <c r="C57" s="109" t="s">
        <v>909</v>
      </c>
      <c r="D57" s="109" t="s">
        <v>1334</v>
      </c>
      <c r="F57" s="175" t="str">
        <f t="shared" si="0"/>
        <v>75695</v>
      </c>
      <c r="G57" s="175" t="str">
        <f t="shared" si="1"/>
        <v>Procurement Card Program</v>
      </c>
    </row>
    <row r="58" spans="3:7" x14ac:dyDescent="0.25">
      <c r="C58" s="109" t="s">
        <v>910</v>
      </c>
      <c r="D58" s="109" t="s">
        <v>1335</v>
      </c>
      <c r="F58" s="175" t="str">
        <f t="shared" si="0"/>
        <v>75720</v>
      </c>
      <c r="G58" s="175" t="str">
        <f t="shared" si="1"/>
        <v>Hospital Medical Expense</v>
      </c>
    </row>
    <row r="59" spans="3:7" x14ac:dyDescent="0.25">
      <c r="C59" s="109" t="s">
        <v>911</v>
      </c>
      <c r="D59" s="109" t="s">
        <v>1336</v>
      </c>
      <c r="F59" s="175" t="str">
        <f t="shared" si="0"/>
        <v>75750</v>
      </c>
      <c r="G59" s="175" t="str">
        <f t="shared" si="1"/>
        <v>Contractor Services</v>
      </c>
    </row>
    <row r="60" spans="3:7" x14ac:dyDescent="0.25">
      <c r="C60" s="109" t="s">
        <v>912</v>
      </c>
      <c r="D60" s="109" t="s">
        <v>1337</v>
      </c>
      <c r="F60" s="175" t="str">
        <f t="shared" si="0"/>
        <v>75907</v>
      </c>
      <c r="G60" s="175" t="str">
        <f t="shared" si="1"/>
        <v>Physical Plt Serv - Labor</v>
      </c>
    </row>
    <row r="61" spans="3:7" x14ac:dyDescent="0.25">
      <c r="C61" s="109" t="s">
        <v>913</v>
      </c>
      <c r="D61" s="109" t="s">
        <v>1338</v>
      </c>
      <c r="F61" s="175" t="str">
        <f t="shared" si="0"/>
        <v>75911</v>
      </c>
      <c r="G61" s="175" t="str">
        <f t="shared" si="1"/>
        <v>Production Expenses</v>
      </c>
    </row>
    <row r="62" spans="3:7" x14ac:dyDescent="0.25">
      <c r="C62" s="109" t="s">
        <v>914</v>
      </c>
      <c r="D62" s="109" t="s">
        <v>1339</v>
      </c>
      <c r="F62" s="175" t="str">
        <f t="shared" si="0"/>
        <v>75950</v>
      </c>
      <c r="G62" s="175" t="str">
        <f t="shared" si="1"/>
        <v>Lighting</v>
      </c>
    </row>
    <row r="63" spans="3:7" x14ac:dyDescent="0.25">
      <c r="C63" s="109" t="s">
        <v>915</v>
      </c>
      <c r="D63" s="109" t="s">
        <v>1340</v>
      </c>
      <c r="F63" s="175" t="str">
        <f t="shared" si="0"/>
        <v>76001</v>
      </c>
      <c r="G63" s="175" t="str">
        <f t="shared" si="1"/>
        <v>Auto Repair</v>
      </c>
    </row>
    <row r="64" spans="3:7" x14ac:dyDescent="0.25">
      <c r="C64" s="109" t="s">
        <v>916</v>
      </c>
      <c r="D64" s="109" t="s">
        <v>1341</v>
      </c>
      <c r="F64" s="175" t="str">
        <f t="shared" si="0"/>
        <v>76002</v>
      </c>
      <c r="G64" s="175" t="str">
        <f t="shared" si="1"/>
        <v>Lock Shop</v>
      </c>
    </row>
    <row r="65" spans="3:7" x14ac:dyDescent="0.25">
      <c r="C65" s="109" t="s">
        <v>917</v>
      </c>
      <c r="D65" s="109" t="s">
        <v>1342</v>
      </c>
      <c r="F65" s="175" t="str">
        <f t="shared" si="0"/>
        <v>76004</v>
      </c>
      <c r="G65" s="175" t="str">
        <f t="shared" si="1"/>
        <v>Electricians</v>
      </c>
    </row>
    <row r="66" spans="3:7" x14ac:dyDescent="0.25">
      <c r="C66" s="109" t="s">
        <v>918</v>
      </c>
      <c r="D66" s="109" t="s">
        <v>1343</v>
      </c>
      <c r="F66" s="175" t="str">
        <f t="shared" si="0"/>
        <v>76007</v>
      </c>
      <c r="G66" s="175" t="str">
        <f t="shared" si="1"/>
        <v>Hv Ac, Refrig</v>
      </c>
    </row>
    <row r="67" spans="3:7" x14ac:dyDescent="0.25">
      <c r="C67" s="109" t="s">
        <v>919</v>
      </c>
      <c r="F67" s="175" t="str">
        <f t="shared" si="0"/>
        <v>76009</v>
      </c>
      <c r="G67" s="175" t="str">
        <f t="shared" si="1"/>
        <v>Tech Maint Shop</v>
      </c>
    </row>
    <row r="68" spans="3:7" x14ac:dyDescent="0.25">
      <c r="C68" s="109" t="s">
        <v>920</v>
      </c>
      <c r="F68" s="175" t="str">
        <f t="shared" si="0"/>
        <v>76010</v>
      </c>
      <c r="G68" s="175" t="str">
        <f t="shared" si="1"/>
        <v>Custodians</v>
      </c>
    </row>
    <row r="69" spans="3:7" x14ac:dyDescent="0.25">
      <c r="C69" s="109" t="s">
        <v>921</v>
      </c>
      <c r="F69" s="175" t="str">
        <f t="shared" ref="F69:F115" si="2">LEFT(C69,5)</f>
        <v>76024</v>
      </c>
      <c r="G69" s="175" t="str">
        <f t="shared" ref="G69:G115" si="3">RIGHT(C69,LEN(C69)-7)</f>
        <v>Phy Plt Outside Contracts</v>
      </c>
    </row>
    <row r="70" spans="3:7" x14ac:dyDescent="0.25">
      <c r="C70" s="109" t="s">
        <v>922</v>
      </c>
      <c r="F70" s="175" t="str">
        <f t="shared" si="2"/>
        <v>76025</v>
      </c>
      <c r="G70" s="175" t="str">
        <f t="shared" si="3"/>
        <v>Engineering Shop</v>
      </c>
    </row>
    <row r="71" spans="3:7" x14ac:dyDescent="0.25">
      <c r="C71" s="109" t="s">
        <v>923</v>
      </c>
      <c r="F71" s="175" t="str">
        <f t="shared" si="2"/>
        <v>76026</v>
      </c>
      <c r="G71" s="175" t="str">
        <f t="shared" si="3"/>
        <v>Carpentry</v>
      </c>
    </row>
    <row r="72" spans="3:7" x14ac:dyDescent="0.25">
      <c r="C72" s="109" t="s">
        <v>924</v>
      </c>
      <c r="F72" s="175" t="str">
        <f t="shared" si="2"/>
        <v>76027</v>
      </c>
      <c r="G72" s="175" t="str">
        <f t="shared" si="3"/>
        <v>Real Estate Acquisition</v>
      </c>
    </row>
    <row r="73" spans="3:7" x14ac:dyDescent="0.25">
      <c r="C73" s="109" t="s">
        <v>925</v>
      </c>
      <c r="F73" s="175" t="str">
        <f t="shared" si="2"/>
        <v>76910</v>
      </c>
      <c r="G73" s="175" t="str">
        <f t="shared" si="3"/>
        <v>Telecom Equip Chg (One-Time)</v>
      </c>
    </row>
    <row r="74" spans="3:7" x14ac:dyDescent="0.25">
      <c r="C74" s="109" t="s">
        <v>926</v>
      </c>
      <c r="F74" s="175" t="str">
        <f t="shared" si="2"/>
        <v>76915</v>
      </c>
      <c r="G74" s="175" t="str">
        <f t="shared" si="3"/>
        <v>Telecom Install Chg (One-Time)</v>
      </c>
    </row>
    <row r="75" spans="3:7" x14ac:dyDescent="0.25">
      <c r="C75" s="109" t="s">
        <v>927</v>
      </c>
      <c r="F75" s="175" t="str">
        <f t="shared" si="2"/>
        <v>76920</v>
      </c>
      <c r="G75" s="175" t="str">
        <f t="shared" si="3"/>
        <v>Telecom Core Services</v>
      </c>
    </row>
    <row r="76" spans="3:7" x14ac:dyDescent="0.25">
      <c r="C76" s="109" t="s">
        <v>928</v>
      </c>
      <c r="F76" s="175" t="str">
        <f t="shared" si="2"/>
        <v>76930</v>
      </c>
      <c r="G76" s="175" t="str">
        <f t="shared" si="3"/>
        <v>Data Port Installation Charge</v>
      </c>
    </row>
    <row r="77" spans="3:7" x14ac:dyDescent="0.25">
      <c r="C77" s="109" t="s">
        <v>929</v>
      </c>
      <c r="F77" s="175" t="str">
        <f t="shared" si="2"/>
        <v>76935</v>
      </c>
      <c r="G77" s="175" t="str">
        <f t="shared" si="3"/>
        <v>Data Network Services</v>
      </c>
    </row>
    <row r="78" spans="3:7" x14ac:dyDescent="0.25">
      <c r="C78" s="109" t="s">
        <v>930</v>
      </c>
      <c r="F78" s="175" t="str">
        <f t="shared" si="2"/>
        <v>76940</v>
      </c>
      <c r="G78" s="175" t="str">
        <f t="shared" si="3"/>
        <v>Local Toll-Telephone</v>
      </c>
    </row>
    <row r="79" spans="3:7" x14ac:dyDescent="0.25">
      <c r="C79" s="109" t="s">
        <v>931</v>
      </c>
      <c r="F79" s="175" t="str">
        <f t="shared" si="2"/>
        <v>76950</v>
      </c>
      <c r="G79" s="175" t="str">
        <f t="shared" si="3"/>
        <v>Intl Long Dist &amp; Calling Card</v>
      </c>
    </row>
    <row r="80" spans="3:7" x14ac:dyDescent="0.25">
      <c r="C80" s="109" t="s">
        <v>932</v>
      </c>
      <c r="F80" s="175" t="str">
        <f t="shared" si="2"/>
        <v>76955</v>
      </c>
      <c r="G80" s="175" t="str">
        <f t="shared" si="3"/>
        <v>Other Non-Core Telecom Service</v>
      </c>
    </row>
    <row r="81" spans="3:7" x14ac:dyDescent="0.25">
      <c r="C81" s="109" t="s">
        <v>933</v>
      </c>
      <c r="F81" s="175" t="str">
        <f t="shared" si="2"/>
        <v>76960</v>
      </c>
      <c r="G81" s="175" t="str">
        <f t="shared" si="3"/>
        <v>External Telecom Services</v>
      </c>
    </row>
    <row r="82" spans="3:7" x14ac:dyDescent="0.25">
      <c r="C82" s="109" t="s">
        <v>934</v>
      </c>
      <c r="F82" s="175" t="str">
        <f t="shared" si="2"/>
        <v>77010</v>
      </c>
      <c r="G82" s="175" t="str">
        <f t="shared" si="3"/>
        <v>Office Equip-Non Capital</v>
      </c>
    </row>
    <row r="83" spans="3:7" x14ac:dyDescent="0.25">
      <c r="C83" s="109" t="s">
        <v>935</v>
      </c>
      <c r="F83" s="175" t="str">
        <f t="shared" si="2"/>
        <v>77020</v>
      </c>
      <c r="G83" s="175" t="str">
        <f t="shared" si="3"/>
        <v>Sci Instruments-Non Capital</v>
      </c>
    </row>
    <row r="84" spans="3:7" x14ac:dyDescent="0.25">
      <c r="C84" s="109" t="s">
        <v>936</v>
      </c>
      <c r="F84" s="175" t="str">
        <f t="shared" si="2"/>
        <v>77030</v>
      </c>
      <c r="G84" s="175" t="str">
        <f t="shared" si="3"/>
        <v>Computers-Non Capital</v>
      </c>
    </row>
    <row r="85" spans="3:7" x14ac:dyDescent="0.25">
      <c r="C85" s="109" t="s">
        <v>937</v>
      </c>
      <c r="F85" s="175" t="str">
        <f t="shared" si="2"/>
        <v>77050</v>
      </c>
      <c r="G85" s="175" t="str">
        <f t="shared" si="3"/>
        <v>AV Equip-Non Capital</v>
      </c>
    </row>
    <row r="86" spans="3:7" x14ac:dyDescent="0.25">
      <c r="C86" s="109" t="s">
        <v>938</v>
      </c>
      <c r="F86" s="175" t="str">
        <f t="shared" si="2"/>
        <v>77060</v>
      </c>
      <c r="G86" s="175" t="str">
        <f t="shared" si="3"/>
        <v>NTG Telephone Equip Non-Capitl</v>
      </c>
    </row>
    <row r="87" spans="3:7" x14ac:dyDescent="0.25">
      <c r="C87" s="109" t="s">
        <v>939</v>
      </c>
      <c r="F87" s="175" t="str">
        <f t="shared" si="2"/>
        <v>77070</v>
      </c>
      <c r="G87" s="175" t="str">
        <f t="shared" si="3"/>
        <v>Office Equip-Non Capital</v>
      </c>
    </row>
    <row r="88" spans="3:7" x14ac:dyDescent="0.25">
      <c r="C88" s="109" t="s">
        <v>940</v>
      </c>
      <c r="F88" s="175" t="str">
        <f t="shared" si="2"/>
        <v>77080</v>
      </c>
      <c r="G88" s="175" t="str">
        <f t="shared" si="3"/>
        <v>Sci Instruments-Non Capital</v>
      </c>
    </row>
    <row r="89" spans="3:7" x14ac:dyDescent="0.25">
      <c r="C89" s="109" t="s">
        <v>941</v>
      </c>
      <c r="F89" s="175" t="str">
        <f t="shared" si="2"/>
        <v>77090</v>
      </c>
      <c r="G89" s="175" t="str">
        <f t="shared" si="3"/>
        <v>Computers-Non Capital</v>
      </c>
    </row>
    <row r="90" spans="3:7" x14ac:dyDescent="0.25">
      <c r="C90" s="109" t="s">
        <v>942</v>
      </c>
      <c r="F90" s="175" t="str">
        <f t="shared" si="2"/>
        <v>77510</v>
      </c>
      <c r="G90" s="175" t="str">
        <f t="shared" si="3"/>
        <v>Furniture-Capital</v>
      </c>
    </row>
    <row r="91" spans="3:7" x14ac:dyDescent="0.25">
      <c r="C91" s="109" t="s">
        <v>943</v>
      </c>
      <c r="F91" s="175" t="str">
        <f t="shared" si="2"/>
        <v>77515</v>
      </c>
      <c r="G91" s="175" t="str">
        <f t="shared" si="3"/>
        <v>NTG Telephone Equip-Capital</v>
      </c>
    </row>
    <row r="92" spans="3:7" x14ac:dyDescent="0.25">
      <c r="C92" s="109" t="s">
        <v>944</v>
      </c>
      <c r="F92" s="175" t="str">
        <f t="shared" si="2"/>
        <v>77535</v>
      </c>
      <c r="G92" s="175" t="str">
        <f t="shared" si="3"/>
        <v>Fabricated Equip - In Progress</v>
      </c>
    </row>
    <row r="93" spans="3:7" x14ac:dyDescent="0.25">
      <c r="C93" s="109" t="s">
        <v>945</v>
      </c>
      <c r="F93" s="175" t="str">
        <f t="shared" si="2"/>
        <v>77545</v>
      </c>
      <c r="G93" s="175" t="str">
        <f t="shared" si="3"/>
        <v>AV Equipment-Capital</v>
      </c>
    </row>
    <row r="94" spans="3:7" x14ac:dyDescent="0.25">
      <c r="C94" s="109" t="s">
        <v>946</v>
      </c>
      <c r="F94" s="175" t="str">
        <f t="shared" si="2"/>
        <v>77550</v>
      </c>
      <c r="G94" s="175" t="str">
        <f t="shared" si="3"/>
        <v>Office Equipment-Capital</v>
      </c>
    </row>
    <row r="95" spans="3:7" x14ac:dyDescent="0.25">
      <c r="C95" s="109" t="s">
        <v>947</v>
      </c>
      <c r="F95" s="175" t="str">
        <f t="shared" si="2"/>
        <v>77560</v>
      </c>
      <c r="G95" s="175" t="str">
        <f t="shared" si="3"/>
        <v>Scientific Instr-Capital</v>
      </c>
    </row>
    <row r="96" spans="3:7" x14ac:dyDescent="0.25">
      <c r="C96" s="109" t="s">
        <v>948</v>
      </c>
      <c r="F96" s="175" t="str">
        <f t="shared" si="2"/>
        <v>77570</v>
      </c>
      <c r="G96" s="175" t="str">
        <f t="shared" si="3"/>
        <v>Computers-Capital</v>
      </c>
    </row>
    <row r="97" spans="3:7" x14ac:dyDescent="0.25">
      <c r="C97" s="109" t="s">
        <v>949</v>
      </c>
      <c r="F97" s="175" t="str">
        <f t="shared" si="2"/>
        <v>77580</v>
      </c>
      <c r="G97" s="175" t="str">
        <f t="shared" si="3"/>
        <v>Musical Instruments-Capital</v>
      </c>
    </row>
    <row r="98" spans="3:7" x14ac:dyDescent="0.25">
      <c r="C98" s="109" t="s">
        <v>950</v>
      </c>
      <c r="F98" s="175" t="str">
        <f t="shared" si="2"/>
        <v>77599</v>
      </c>
      <c r="G98" s="175" t="str">
        <f t="shared" si="3"/>
        <v>Other Capital Equipment</v>
      </c>
    </row>
    <row r="99" spans="3:7" x14ac:dyDescent="0.25">
      <c r="C99" s="109" t="s">
        <v>951</v>
      </c>
      <c r="F99" s="175" t="str">
        <f t="shared" si="2"/>
        <v>78620</v>
      </c>
      <c r="G99" s="175" t="str">
        <f t="shared" si="3"/>
        <v>Materials For Resale-Direct</v>
      </c>
    </row>
    <row r="100" spans="3:7" x14ac:dyDescent="0.25">
      <c r="C100" s="109" t="s">
        <v>952</v>
      </c>
      <c r="F100" s="175" t="str">
        <f t="shared" si="2"/>
        <v>78675</v>
      </c>
      <c r="G100" s="175" t="str">
        <f t="shared" si="3"/>
        <v>Revenue Refund</v>
      </c>
    </row>
    <row r="101" spans="3:7" x14ac:dyDescent="0.25">
      <c r="C101" s="109" t="s">
        <v>953</v>
      </c>
      <c r="F101" s="175" t="str">
        <f t="shared" si="2"/>
        <v>78690</v>
      </c>
      <c r="G101" s="175" t="str">
        <f t="shared" si="3"/>
        <v>Financial Expense</v>
      </c>
    </row>
    <row r="102" spans="3:7" x14ac:dyDescent="0.25">
      <c r="C102" s="109" t="s">
        <v>954</v>
      </c>
      <c r="F102" s="175" t="str">
        <f t="shared" si="2"/>
        <v>78692</v>
      </c>
      <c r="G102" s="175" t="str">
        <f t="shared" si="3"/>
        <v>Sundry Payments</v>
      </c>
    </row>
    <row r="103" spans="3:7" x14ac:dyDescent="0.25">
      <c r="C103" s="109" t="s">
        <v>955</v>
      </c>
      <c r="F103" s="175" t="str">
        <f t="shared" si="2"/>
        <v>88205</v>
      </c>
      <c r="G103" s="175" t="str">
        <f t="shared" si="3"/>
        <v>NMT-To Unrestricted</v>
      </c>
    </row>
    <row r="104" spans="3:7" x14ac:dyDescent="0.25">
      <c r="C104" s="109" t="s">
        <v>956</v>
      </c>
      <c r="F104" s="175" t="str">
        <f t="shared" si="2"/>
        <v>88207</v>
      </c>
      <c r="G104" s="175" t="str">
        <f t="shared" si="3"/>
        <v>NMT-To Designated</v>
      </c>
    </row>
    <row r="105" spans="3:7" x14ac:dyDescent="0.25">
      <c r="C105" s="109" t="s">
        <v>957</v>
      </c>
      <c r="F105" s="175" t="str">
        <f t="shared" si="2"/>
        <v>88215</v>
      </c>
      <c r="G105" s="175" t="str">
        <f t="shared" si="3"/>
        <v>NMT-To Restricted Gifts</v>
      </c>
    </row>
    <row r="106" spans="3:7" x14ac:dyDescent="0.25">
      <c r="C106" s="109" t="s">
        <v>958</v>
      </c>
      <c r="F106" s="175" t="str">
        <f t="shared" si="2"/>
        <v>88220</v>
      </c>
      <c r="G106" s="175" t="str">
        <f t="shared" si="3"/>
        <v>NMT - To Plant Cnstrx Capital</v>
      </c>
    </row>
    <row r="107" spans="3:7" x14ac:dyDescent="0.25">
      <c r="C107" s="109" t="s">
        <v>959</v>
      </c>
      <c r="F107" s="175" t="str">
        <f t="shared" si="2"/>
        <v>88221</v>
      </c>
      <c r="G107" s="175" t="str">
        <f t="shared" si="3"/>
        <v>NMT-To Plant Cnstrx Noncapital</v>
      </c>
    </row>
    <row r="108" spans="3:7" x14ac:dyDescent="0.25">
      <c r="C108" s="109" t="s">
        <v>960</v>
      </c>
      <c r="F108" s="175" t="str">
        <f t="shared" si="2"/>
        <v>88222</v>
      </c>
      <c r="G108" s="175" t="str">
        <f t="shared" si="3"/>
        <v>NMT-To Ret of Ind-Other</v>
      </c>
    </row>
    <row r="109" spans="3:7" x14ac:dyDescent="0.25">
      <c r="C109" s="109" t="s">
        <v>961</v>
      </c>
      <c r="F109" s="175" t="str">
        <f t="shared" si="2"/>
        <v>88235</v>
      </c>
      <c r="G109" s="175" t="str">
        <f t="shared" si="3"/>
        <v>NMT-To Endow Prin &amp; Sim Fds</v>
      </c>
    </row>
    <row r="110" spans="3:7" x14ac:dyDescent="0.25">
      <c r="C110" s="109" t="s">
        <v>962</v>
      </c>
      <c r="F110" s="175" t="str">
        <f t="shared" si="2"/>
        <v>88256</v>
      </c>
      <c r="G110" s="175" t="str">
        <f t="shared" si="3"/>
        <v>PY gift adjustment</v>
      </c>
    </row>
    <row r="111" spans="3:7" x14ac:dyDescent="0.25">
      <c r="C111" s="109" t="s">
        <v>963</v>
      </c>
      <c r="F111" s="175" t="str">
        <f t="shared" si="2"/>
        <v>88290</v>
      </c>
      <c r="G111" s="175" t="str">
        <f t="shared" si="3"/>
        <v>NMT-To Ret Of Ind-Princ</v>
      </c>
    </row>
    <row r="112" spans="3:7" x14ac:dyDescent="0.25">
      <c r="C112" s="109" t="s">
        <v>964</v>
      </c>
      <c r="F112" s="175" t="str">
        <f t="shared" si="2"/>
        <v>88291</v>
      </c>
      <c r="G112" s="175" t="str">
        <f t="shared" si="3"/>
        <v>NMT-To Ret Of Ind-Interest</v>
      </c>
    </row>
    <row r="113" spans="3:7" x14ac:dyDescent="0.25">
      <c r="C113" s="109" t="s">
        <v>965</v>
      </c>
      <c r="F113" s="175" t="str">
        <f t="shared" si="2"/>
        <v>88299</v>
      </c>
      <c r="G113" s="175" t="str">
        <f t="shared" si="3"/>
        <v>NM Intrafund Transfer to</v>
      </c>
    </row>
    <row r="114" spans="3:7" x14ac:dyDescent="0.25">
      <c r="C114" s="109" t="s">
        <v>966</v>
      </c>
      <c r="F114" s="175" t="str">
        <f t="shared" si="2"/>
        <v>88801</v>
      </c>
      <c r="G114" s="175" t="str">
        <f t="shared" si="3"/>
        <v>Non-Mandatory Transfer to</v>
      </c>
    </row>
    <row r="115" spans="3:7" x14ac:dyDescent="0.25">
      <c r="C115" s="109" t="s">
        <v>967</v>
      </c>
      <c r="F115" s="175" t="str">
        <f t="shared" si="2"/>
        <v>89526</v>
      </c>
      <c r="G115" s="175" t="str">
        <f t="shared" si="3"/>
        <v>Mandatory Transfer-Interest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2</vt:i4>
      </vt:variant>
    </vt:vector>
  </HeadingPairs>
  <TitlesOfParts>
    <vt:vector size="9" baseType="lpstr">
      <vt:lpstr>Form</vt:lpstr>
      <vt:lpstr>Cashflows</vt:lpstr>
      <vt:lpstr>Acct Definitions</vt:lpstr>
      <vt:lpstr>Dept All Other</vt:lpstr>
      <vt:lpstr>Building</vt:lpstr>
      <vt:lpstr>Sightlines Definitions</vt:lpstr>
      <vt:lpstr>Acct Code</vt:lpstr>
      <vt:lpstr>Cashflows!Print_Area</vt:lpstr>
      <vt:lpstr>Form!Print_Area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Trevor Nantais</cp:lastModifiedBy>
  <cp:lastPrinted>2019-07-05T14:30:50Z</cp:lastPrinted>
  <dcterms:created xsi:type="dcterms:W3CDTF">2015-10-06T14:50:24Z</dcterms:created>
  <dcterms:modified xsi:type="dcterms:W3CDTF">2021-09-29T14:50:07Z</dcterms:modified>
</cp:coreProperties>
</file>